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322CA2FA-B4DB-4B61-B71A-959F027CA73D}" xr6:coauthVersionLast="47" xr6:coauthVersionMax="47" xr10:uidLastSave="{00000000-0000-0000-0000-000000000000}"/>
  <bookViews>
    <workbookView xWindow="-120" yWindow="-120" windowWidth="29040" windowHeight="15840" xr2:uid="{05D3D260-AB0E-46E9-9CA4-91218687791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R25" i="1" s="1"/>
  <c r="M25" i="1"/>
  <c r="N22" i="1"/>
  <c r="R22" i="1" s="1"/>
  <c r="M22" i="1"/>
  <c r="N19" i="1"/>
  <c r="M19" i="1"/>
  <c r="M18" i="1"/>
  <c r="N18" i="1" s="1"/>
  <c r="N17" i="1"/>
  <c r="M17" i="1"/>
  <c r="M16" i="1"/>
  <c r="N16" i="1" s="1"/>
  <c r="R16" i="1" s="1"/>
  <c r="R13" i="1"/>
  <c r="N13" i="1"/>
  <c r="M13" i="1"/>
  <c r="M12" i="1"/>
  <c r="N12" i="1" s="1"/>
  <c r="R12" i="1" s="1"/>
  <c r="R11" i="1"/>
  <c r="N11" i="1"/>
  <c r="M11" i="1"/>
  <c r="M10" i="1"/>
  <c r="N10" i="1" s="1"/>
  <c r="R10" i="1" s="1"/>
  <c r="R9" i="1"/>
  <c r="N9" i="1"/>
  <c r="M9" i="1"/>
  <c r="M8" i="1"/>
  <c r="N8" i="1" s="1"/>
</calcChain>
</file>

<file path=xl/sharedStrings.xml><?xml version="1.0" encoding="utf-8"?>
<sst xmlns="http://schemas.openxmlformats.org/spreadsheetml/2006/main" count="91" uniqueCount="72">
  <si>
    <t>פרוטוקול ועדת התקשרויות מס' 2023-55     תאריך: 18.12.23</t>
  </si>
  <si>
    <t>משתתפים: יובל בודניצקי - מנכ"ל העירייה,צבי אפרת- סגן גזבר , עו"ד ענת סמסונוב - לשכה משפטית, 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</si>
  <si>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</si>
  <si>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</si>
  <si>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</si>
  <si>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</si>
  <si>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</si>
  <si>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</si>
  <si>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</si>
  <si>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</si>
  <si>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</si>
  <si>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</si>
  <si>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</si>
  <si>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</si>
  <si>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</si>
  <si>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</si>
  <si>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</si>
  <si>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</si>
  <si>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</si>
  <si>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</si>
  <si>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</si>
  <si>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</si>
  <si>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</si>
  <si>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</si>
  <si>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2023-55.1</t>
  </si>
  <si>
    <t>יצירת בנק שעות ליעוץ וליווי להגשות לפרויקטים בינלאומיים ע"י האיחוד האירופי</t>
  </si>
  <si>
    <t>תמי קוצברג נבנצל
מנהלת אגף קיימות</t>
  </si>
  <si>
    <t>ניהול פרויקטים</t>
  </si>
  <si>
    <t>קיימות וחדשנות</t>
  </si>
  <si>
    <t>ערבה אי. סי. אנד. טי. בע"מ</t>
  </si>
  <si>
    <t>סכום חודשי</t>
  </si>
  <si>
    <t>אושרה ההצעה עם הציון המשוקלל הגבוה ביותר</t>
  </si>
  <si>
    <t>אושר פה אחד הסכום הסופי כולל סכום חודשי וסכום לפרויקט</t>
  </si>
  <si>
    <t xml:space="preserve"> 12.12.23</t>
  </si>
  <si>
    <t>סכום לפרויקט</t>
  </si>
  <si>
    <t>AGORA PSVD Ltd</t>
  </si>
  <si>
    <t>INNOVATIOM4U</t>
  </si>
  <si>
    <t>ליווי וייעוץ הגשות של עיריית כפר סבא למענקים עבור מימון פרויקטים של האיחוד האירופי HORIZON ודומיהם.
*העסקת יועץ בעל ניסיון מוכח ומומחיות מיוחדת של שילוב בין הגשת קולות בינלאומיים ויצירת שותפיות בהתמקדות ברשויות מקומיות.
*בעבר זכינו במספר פרויקטים של האיחוד האירופי כמו SME4SMARTCITIES, USAID, חכמים באנרגיה, ומדובר בדרך כלל בזכיות שנאמדות במספר מאות אלפי שקלים כל אחת (בין 650K - 400K ₪)
. הציון המשוקלל מורכב מ2 פרמטרים: ריטיינר חודשי+ סכום לפרוייקט.
נשעתה פניה  ל-7 יועצים, מתוכם 3 הגישו הצעות רלבנטיות לתכולת העבודה.
מתוך כלל ההצעות "ערבה" לא ביקשה % מכספי הזכיה, ועל כן היא הזולה והרלבנטית ביותר</t>
  </si>
  <si>
    <t>החלטה מס'- 2023-55.2</t>
  </si>
  <si>
    <t xml:space="preserve">שירותי ייעוץ אגרונום לפארק העירוני </t>
  </si>
  <si>
    <t>מוטי מור 
מנהל הפארק העירוני</t>
  </si>
  <si>
    <t>יעוץ אגרונומי</t>
  </si>
  <si>
    <t>חזות העיר</t>
  </si>
  <si>
    <t xml:space="preserve">דרור ניסן </t>
  </si>
  <si>
    <t>כן</t>
  </si>
  <si>
    <t xml:space="preserve">אושר פה אחד </t>
  </si>
  <si>
    <t xml:space="preserve">פתילת המדבר </t>
  </si>
  <si>
    <t>דורון לנג</t>
  </si>
  <si>
    <t>עמוס רוזנטל- גינונים בע"מ</t>
  </si>
  <si>
    <t>לפארק נדרש ייעוץ מקצועי של אגרונום אשר ילווה את הפארק ליווי צמוד לצוות הגינון.
נעשתה פניה ל 4 יועצים, עבור ייעוץ אגרונומי לפארק.  מצורפות 4 הצעות מחיר ,  הואיל ומדובר בעבודה שוטפת נדרש חוזה ל 3 שנים. היועץ דרור ניסן נבחר עם ההצעה המשוקללת הגובהה ביותר.</t>
  </si>
  <si>
    <t>החלטה מס'- 2023-55.3</t>
  </si>
  <si>
    <t>הגדלה - ייעוץ אסטרטגי בנושא מאבק בתחנת הכוח</t>
  </si>
  <si>
    <t>יובל  בודניצקי-
מנכ"ל העריייה</t>
  </si>
  <si>
    <t>יוקצה ע"י רמי ציפורי</t>
  </si>
  <si>
    <t>יעוץ תחנות הכוח</t>
  </si>
  <si>
    <t>מנכ"ל העירייה</t>
  </si>
  <si>
    <t>הקבינט</t>
  </si>
  <si>
    <t>אושרה ההצעה להגדלה לפי סעיף 3.21 לנוהל התקשרויות</t>
  </si>
  <si>
    <t>אושר פה אחד</t>
  </si>
  <si>
    <t>12.12.23</t>
  </si>
  <si>
    <t>מדובר בהסכם קיים ליעוץ במאבק בתחנת הכוח, אין רציונאל בהחלפת היועץ בשלב הזה. תוקף ההסכם  הסתיים בסוף דצמ' 2023 ולכן נדרשת הארכה. הגדלה אחרונה 2022-32-2  27.12.22</t>
  </si>
  <si>
    <t>החלטה מס'- 2023-55.4</t>
  </si>
  <si>
    <t>חפיפה למ"מ מנהל כספים חינוך</t>
  </si>
  <si>
    <t>גזברות</t>
  </si>
  <si>
    <t>יעוץ פיננסי</t>
  </si>
  <si>
    <t>חינוך</t>
  </si>
  <si>
    <t>דניאל/דריה אלקינד</t>
  </si>
  <si>
    <t>סכום שעתי</t>
  </si>
  <si>
    <t>אושרה ההצעה לפי סעיף 3.20 לנוהל התקשרויות</t>
  </si>
  <si>
    <t xml:space="preserve">18.12.23 </t>
  </si>
  <si>
    <t>מדובר בחפיפה של עובדת חדשה לתחום הכספים של אגף החינוך. לספק היכרות עם העבודה / כ"א העוסק בתחום בעירייה. ונסיון מוכח שך 10 שנים. מדובר על שעות חפיפה של חשבת החינוך על ידי החשבת היוצאת.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</si>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</sst>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readingOrder="2"/>
    </xf>
    <xf numFmtId="0" fontId="6" fillId="0" borderId="2" xfId="0" applyFont="1" applyBorder="1" applyAlignment="1">
      <alignment vertical="center" readingOrder="2"/>
    </xf>
    <xf numFmtId="0" fontId="7" fillId="4" borderId="2" xfId="0" applyFont="1" applyFill="1" applyBorder="1" applyAlignment="1">
      <alignment horizontal="center" vertical="center" wrapText="1" readingOrder="2"/>
    </xf>
    <xf numFmtId="165" fontId="8" fillId="5" borderId="1" xfId="2" applyNumberFormat="1" applyFont="1" applyFill="1" applyBorder="1" applyAlignment="1">
      <alignment horizontal="center" vertical="center" wrapText="1" readingOrder="2"/>
    </xf>
    <xf numFmtId="165" fontId="8" fillId="5" borderId="2" xfId="2" applyNumberFormat="1" applyFont="1" applyFill="1" applyBorder="1" applyAlignment="1">
      <alignment horizontal="center" vertical="center" wrapText="1" readingOrder="2"/>
    </xf>
    <xf numFmtId="0" fontId="8" fillId="5" borderId="2" xfId="2" applyNumberFormat="1" applyFont="1" applyFill="1" applyBorder="1" applyAlignment="1">
      <alignment horizontal="center" vertical="center" wrapText="1" readingOrder="2"/>
    </xf>
    <xf numFmtId="0" fontId="8" fillId="5" borderId="1" xfId="2" applyNumberFormat="1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vertical="center" readingOrder="2"/>
    </xf>
    <xf numFmtId="0" fontId="7" fillId="0" borderId="1" xfId="0" applyFont="1" applyBorder="1" applyAlignment="1">
      <alignment horizontal="center" vertical="center" wrapText="1" readingOrder="2"/>
    </xf>
    <xf numFmtId="165" fontId="8" fillId="0" borderId="1" xfId="2" applyNumberFormat="1" applyFont="1" applyFill="1" applyBorder="1" applyAlignment="1">
      <alignment horizontal="center" vertical="center" wrapText="1" readingOrder="2"/>
    </xf>
    <xf numFmtId="0" fontId="8" fillId="0" borderId="1" xfId="2" applyNumberFormat="1" applyFont="1" applyFill="1" applyBorder="1" applyAlignment="1">
      <alignment horizontal="center" vertical="center" wrapText="1" readingOrder="2"/>
    </xf>
    <xf numFmtId="0" fontId="6" fillId="0" borderId="6" xfId="0" applyFont="1" applyBorder="1" applyAlignment="1">
      <alignment vertical="center" readingOrder="2"/>
    </xf>
    <xf numFmtId="0" fontId="6" fillId="0" borderId="7" xfId="0" applyFont="1" applyBorder="1" applyAlignment="1">
      <alignment horizontal="center" vertical="center" readingOrder="2"/>
    </xf>
    <xf numFmtId="0" fontId="3" fillId="4" borderId="0" xfId="0" applyFont="1" applyFill="1"/>
    <xf numFmtId="0" fontId="9" fillId="0" borderId="2" xfId="0" applyFont="1" applyBorder="1" applyAlignment="1">
      <alignment horizontal="center" readingOrder="2"/>
    </xf>
    <xf numFmtId="165" fontId="6" fillId="6" borderId="2" xfId="0" applyNumberFormat="1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1" fillId="0" borderId="0" xfId="0" applyFont="1"/>
    <xf numFmtId="0" fontId="6" fillId="0" borderId="1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right" vertical="center" wrapText="1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49" fontId="6" fillId="4" borderId="8" xfId="0" applyNumberFormat="1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readingOrder="2"/>
    </xf>
    <xf numFmtId="0" fontId="9" fillId="0" borderId="5" xfId="0" applyFont="1" applyBorder="1" applyAlignment="1">
      <alignment horizontal="center" readingOrder="2"/>
    </xf>
    <xf numFmtId="0" fontId="9" fillId="0" borderId="6" xfId="0" applyFont="1" applyBorder="1" applyAlignment="1">
      <alignment horizontal="center" readingOrder="2"/>
    </xf>
    <xf numFmtId="165" fontId="6" fillId="6" borderId="2" xfId="0" applyNumberFormat="1" applyFont="1" applyFill="1" applyBorder="1" applyAlignment="1">
      <alignment horizontal="center" vertical="center" wrapText="1" readingOrder="2"/>
    </xf>
    <xf numFmtId="165" fontId="6" fillId="6" borderId="5" xfId="0" applyNumberFormat="1" applyFont="1" applyFill="1" applyBorder="1" applyAlignment="1">
      <alignment horizontal="center" vertical="center" wrapText="1" readingOrder="2"/>
    </xf>
    <xf numFmtId="165" fontId="6" fillId="6" borderId="6" xfId="0" applyNumberFormat="1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4" borderId="4" xfId="0" applyFont="1" applyFill="1" applyBorder="1" applyAlignment="1">
      <alignment horizontal="right" vertical="top" wrapText="1" readingOrder="2"/>
    </xf>
    <xf numFmtId="0" fontId="7" fillId="4" borderId="8" xfId="0" applyFont="1" applyFill="1" applyBorder="1" applyAlignment="1">
      <alignment horizontal="right" vertical="top" wrapText="1" readingOrder="2"/>
    </xf>
    <xf numFmtId="0" fontId="7" fillId="4" borderId="2" xfId="0" applyFont="1" applyFill="1" applyBorder="1" applyAlignment="1">
      <alignment horizontal="center" vertical="center" wrapText="1" readingOrder="2"/>
    </xf>
    <xf numFmtId="0" fontId="7" fillId="4" borderId="5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165" fontId="5" fillId="0" borderId="2" xfId="0" applyNumberFormat="1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65" fontId="8" fillId="0" borderId="2" xfId="2" applyNumberFormat="1" applyFont="1" applyFill="1" applyBorder="1" applyAlignment="1">
      <alignment horizontal="center" vertical="center" wrapText="1" readingOrder="2"/>
    </xf>
    <xf numFmtId="165" fontId="8" fillId="0" borderId="6" xfId="2" applyNumberFormat="1" applyFont="1" applyFill="1" applyBorder="1" applyAlignment="1">
      <alignment horizontal="center" vertical="center" wrapText="1" readingOrder="2"/>
    </xf>
    <xf numFmtId="0" fontId="8" fillId="0" borderId="2" xfId="2" applyNumberFormat="1" applyFont="1" applyFill="1" applyBorder="1" applyAlignment="1">
      <alignment horizontal="center" vertical="center" wrapText="1" readingOrder="2"/>
    </xf>
    <xf numFmtId="0" fontId="8" fillId="0" borderId="6" xfId="2" applyNumberFormat="1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2" xfId="1" applyNumberFormat="1" applyFont="1" applyFill="1" applyBorder="1" applyAlignment="1">
      <alignment horizontal="center" vertical="center" wrapText="1" readingOrder="2"/>
    </xf>
    <xf numFmtId="0" fontId="7" fillId="0" borderId="5" xfId="1" applyNumberFormat="1" applyFont="1" applyFill="1" applyBorder="1" applyAlignment="1">
      <alignment horizontal="center" vertical="center" wrapText="1" readingOrder="2"/>
    </xf>
    <xf numFmtId="0" fontId="7" fillId="0" borderId="6" xfId="1" applyNumberFormat="1" applyFont="1" applyFill="1" applyBorder="1" applyAlignment="1">
      <alignment horizontal="center" vertical="center" wrapText="1" readingOrder="2"/>
    </xf>
    <xf numFmtId="3" fontId="7" fillId="0" borderId="2" xfId="0" applyNumberFormat="1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center" vertical="center" wrapText="1" readingOrder="2"/>
    </xf>
    <xf numFmtId="165" fontId="8" fillId="5" borderId="2" xfId="2" applyNumberFormat="1" applyFont="1" applyFill="1" applyBorder="1" applyAlignment="1">
      <alignment horizontal="center" vertical="center" wrapText="1" readingOrder="2"/>
    </xf>
    <xf numFmtId="165" fontId="8" fillId="5" borderId="6" xfId="2" applyNumberFormat="1" applyFont="1" applyFill="1" applyBorder="1" applyAlignment="1">
      <alignment horizontal="center" vertical="center" wrapText="1" readingOrder="2"/>
    </xf>
    <xf numFmtId="0" fontId="8" fillId="5" borderId="2" xfId="2" applyNumberFormat="1" applyFont="1" applyFill="1" applyBorder="1" applyAlignment="1">
      <alignment horizontal="center" vertical="center" wrapText="1" readingOrder="2"/>
    </xf>
    <xf numFmtId="0" fontId="8" fillId="5" borderId="6" xfId="2" applyNumberFormat="1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2218-B2A8-4884-96F4-BBE4B5201D6C}">
  <dimension ref="A1:T191"/>
  <sheetViews>
    <sheetView rightToLeft="1" tabSelected="1" workbookViewId="0">
      <selection activeCell="B6" sqref="B6"/>
    </sheetView>
  </sheetViews>
  <sheetFormatPr defaultColWidth="8.75" defaultRowHeight="14.25" x14ac:dyDescent="0.2"/>
  <cols>
    <col min="1" max="1" width="4.125" style="1" customWidth="1"/>
    <col min="2" max="2" width="18.875" style="1" customWidth="1"/>
    <col min="3" max="3" width="13.625" style="1" customWidth="1"/>
    <col min="4" max="4" width="14.5" style="1" customWidth="1"/>
    <col min="5" max="5" width="14.75" style="1" customWidth="1"/>
    <col min="6" max="6" width="8.75" style="1"/>
    <col min="7" max="7" width="15.125" style="1" customWidth="1"/>
    <col min="8" max="8" width="8" style="1" customWidth="1"/>
    <col min="9" max="9" width="13.125" style="1" customWidth="1"/>
    <col min="10" max="10" width="14.5" style="1" customWidth="1"/>
    <col min="11" max="11" width="15.375" style="1" customWidth="1"/>
    <col min="12" max="12" width="13.125" style="1" customWidth="1"/>
    <col min="13" max="13" width="15.5" style="1" customWidth="1"/>
    <col min="14" max="14" width="13.25" style="1" customWidth="1"/>
    <col min="15" max="15" width="14.25" style="1" customWidth="1"/>
    <col min="16" max="16" width="11.75" style="1" customWidth="1"/>
    <col min="17" max="17" width="8.75" style="1"/>
    <col min="18" max="18" width="17.375" style="1" customWidth="1"/>
    <col min="19" max="19" width="11.25" style="1" customWidth="1"/>
    <col min="20" max="20" width="9.625" style="1" customWidth="1"/>
    <col min="21" max="16384" width="8.75" style="1"/>
  </cols>
  <sheetData>
    <row r="1" spans="1:20" ht="20.25" x14ac:dyDescent="0.2">
      <c r="A1" s="78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x14ac:dyDescent="0.2">
      <c r="A2" s="78"/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15.75" x14ac:dyDescent="0.2">
      <c r="A3" s="78"/>
      <c r="B3" s="81" t="s">
        <v>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x14ac:dyDescent="0.2">
      <c r="A4" s="78"/>
      <c r="B4" s="82" t="s">
        <v>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x14ac:dyDescent="0.2">
      <c r="A5" s="78"/>
      <c r="B5" s="82" t="s">
        <v>4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78.75" x14ac:dyDescent="0.2">
      <c r="A6" s="7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  <c r="M6" s="4" t="s">
        <v>16</v>
      </c>
      <c r="N6" s="5" t="s">
        <v>17</v>
      </c>
      <c r="O6" s="2" t="s">
        <v>18</v>
      </c>
      <c r="P6" s="2" t="s">
        <v>19</v>
      </c>
      <c r="Q6" s="2" t="s">
        <v>20</v>
      </c>
      <c r="R6" s="6" t="s">
        <v>21</v>
      </c>
      <c r="S6" s="6" t="s">
        <v>22</v>
      </c>
      <c r="T6" s="2" t="s">
        <v>23</v>
      </c>
    </row>
    <row r="7" spans="1:20" ht="15.75" x14ac:dyDescent="0.2">
      <c r="A7" s="7"/>
      <c r="B7" s="34" t="s">
        <v>24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.45" customHeight="1" x14ac:dyDescent="0.2">
      <c r="A8" s="8">
        <v>1</v>
      </c>
      <c r="B8" s="51" t="s">
        <v>25</v>
      </c>
      <c r="C8" s="65" t="s">
        <v>26</v>
      </c>
      <c r="D8" s="68">
        <v>1769000750</v>
      </c>
      <c r="E8" s="71" t="s">
        <v>27</v>
      </c>
      <c r="F8" s="71" t="s">
        <v>28</v>
      </c>
      <c r="G8" s="10" t="s">
        <v>29</v>
      </c>
      <c r="H8" s="74"/>
      <c r="I8" s="76">
        <v>94</v>
      </c>
      <c r="J8" s="10" t="s">
        <v>30</v>
      </c>
      <c r="K8" s="10">
        <v>6000</v>
      </c>
      <c r="L8" s="13">
        <v>5</v>
      </c>
      <c r="M8" s="10">
        <f t="shared" ref="M8:M13" si="0">L8*K8</f>
        <v>30000</v>
      </c>
      <c r="N8" s="10">
        <f t="shared" ref="N8:N13" si="1">M8*1.17</f>
        <v>35100</v>
      </c>
      <c r="O8" s="54" t="s">
        <v>31</v>
      </c>
      <c r="P8" s="54" t="s">
        <v>32</v>
      </c>
      <c r="Q8" s="54"/>
      <c r="R8" s="57">
        <v>45630</v>
      </c>
      <c r="S8" s="58" t="s">
        <v>33</v>
      </c>
      <c r="T8" s="54"/>
    </row>
    <row r="9" spans="1:20" ht="26.45" customHeight="1" x14ac:dyDescent="0.2">
      <c r="A9" s="15"/>
      <c r="B9" s="52"/>
      <c r="C9" s="66"/>
      <c r="D9" s="69"/>
      <c r="E9" s="72"/>
      <c r="F9" s="72"/>
      <c r="G9" s="10" t="s">
        <v>29</v>
      </c>
      <c r="H9" s="75"/>
      <c r="I9" s="77"/>
      <c r="J9" s="10" t="s">
        <v>34</v>
      </c>
      <c r="K9" s="10">
        <v>9000</v>
      </c>
      <c r="L9" s="13">
        <v>1</v>
      </c>
      <c r="M9" s="10">
        <f t="shared" si="0"/>
        <v>9000</v>
      </c>
      <c r="N9" s="10">
        <f t="shared" si="1"/>
        <v>10530</v>
      </c>
      <c r="O9" s="55"/>
      <c r="P9" s="55"/>
      <c r="Q9" s="55"/>
      <c r="R9" s="55">
        <f>N9*(100-Q9)/100</f>
        <v>10530</v>
      </c>
      <c r="S9" s="59"/>
      <c r="T9" s="55"/>
    </row>
    <row r="10" spans="1:20" ht="15" customHeight="1" x14ac:dyDescent="0.2">
      <c r="A10" s="15"/>
      <c r="B10" s="52"/>
      <c r="C10" s="66"/>
      <c r="D10" s="69"/>
      <c r="E10" s="72"/>
      <c r="F10" s="72"/>
      <c r="G10" s="16" t="s">
        <v>35</v>
      </c>
      <c r="H10" s="61"/>
      <c r="I10" s="63">
        <v>88</v>
      </c>
      <c r="J10" s="17" t="s">
        <v>30</v>
      </c>
      <c r="K10" s="17">
        <v>5500</v>
      </c>
      <c r="L10" s="18">
        <v>5</v>
      </c>
      <c r="M10" s="17">
        <f t="shared" si="0"/>
        <v>27500</v>
      </c>
      <c r="N10" s="17">
        <f t="shared" si="1"/>
        <v>32174.999999999996</v>
      </c>
      <c r="O10" s="55"/>
      <c r="P10" s="55"/>
      <c r="Q10" s="55"/>
      <c r="R10" s="55">
        <f>N10*(100-Q10)/100</f>
        <v>32174.999999999996</v>
      </c>
      <c r="S10" s="59"/>
      <c r="T10" s="55"/>
    </row>
    <row r="11" spans="1:20" ht="15" customHeight="1" x14ac:dyDescent="0.2">
      <c r="A11" s="15"/>
      <c r="B11" s="52"/>
      <c r="C11" s="66"/>
      <c r="D11" s="69"/>
      <c r="E11" s="72"/>
      <c r="F11" s="72"/>
      <c r="G11" s="16" t="s">
        <v>35</v>
      </c>
      <c r="H11" s="62"/>
      <c r="I11" s="64"/>
      <c r="J11" s="17" t="s">
        <v>34</v>
      </c>
      <c r="K11" s="17">
        <v>8000</v>
      </c>
      <c r="L11" s="18">
        <v>1</v>
      </c>
      <c r="M11" s="17">
        <f t="shared" si="0"/>
        <v>8000</v>
      </c>
      <c r="N11" s="17">
        <f t="shared" si="1"/>
        <v>9360</v>
      </c>
      <c r="O11" s="55"/>
      <c r="P11" s="55"/>
      <c r="Q11" s="55"/>
      <c r="R11" s="55">
        <f>N11*(100-Q11)/100</f>
        <v>9360</v>
      </c>
      <c r="S11" s="59"/>
      <c r="T11" s="55"/>
    </row>
    <row r="12" spans="1:20" ht="15" customHeight="1" x14ac:dyDescent="0.2">
      <c r="A12" s="15"/>
      <c r="B12" s="52"/>
      <c r="C12" s="66"/>
      <c r="D12" s="69"/>
      <c r="E12" s="72"/>
      <c r="F12" s="72"/>
      <c r="G12" s="16" t="s">
        <v>36</v>
      </c>
      <c r="H12" s="61"/>
      <c r="I12" s="63">
        <v>54</v>
      </c>
      <c r="J12" s="17" t="s">
        <v>30</v>
      </c>
      <c r="K12" s="17">
        <v>6000</v>
      </c>
      <c r="L12" s="18">
        <v>5</v>
      </c>
      <c r="M12" s="17">
        <f t="shared" si="0"/>
        <v>30000</v>
      </c>
      <c r="N12" s="17">
        <f t="shared" si="1"/>
        <v>35100</v>
      </c>
      <c r="O12" s="55"/>
      <c r="P12" s="55"/>
      <c r="Q12" s="55"/>
      <c r="R12" s="55">
        <f>N12*(100-Q12)/100</f>
        <v>35100</v>
      </c>
      <c r="S12" s="59"/>
      <c r="T12" s="55"/>
    </row>
    <row r="13" spans="1:20" ht="15" customHeight="1" x14ac:dyDescent="0.2">
      <c r="A13" s="19"/>
      <c r="B13" s="53"/>
      <c r="C13" s="67"/>
      <c r="D13" s="70"/>
      <c r="E13" s="73"/>
      <c r="F13" s="73"/>
      <c r="G13" s="16" t="s">
        <v>36</v>
      </c>
      <c r="H13" s="62"/>
      <c r="I13" s="64"/>
      <c r="J13" s="17" t="s">
        <v>34</v>
      </c>
      <c r="K13" s="17">
        <v>40000</v>
      </c>
      <c r="L13" s="18">
        <v>1</v>
      </c>
      <c r="M13" s="17">
        <f t="shared" si="0"/>
        <v>40000</v>
      </c>
      <c r="N13" s="17">
        <f t="shared" si="1"/>
        <v>46800</v>
      </c>
      <c r="O13" s="56"/>
      <c r="P13" s="56"/>
      <c r="Q13" s="56"/>
      <c r="R13" s="56">
        <f>N13*(100-Q13)/100</f>
        <v>46800</v>
      </c>
      <c r="S13" s="60"/>
      <c r="T13" s="56"/>
    </row>
    <row r="14" spans="1:20" ht="86.45" customHeight="1" x14ac:dyDescent="0.2">
      <c r="A14" s="20"/>
      <c r="B14" s="49" t="s">
        <v>37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0"/>
    </row>
    <row r="15" spans="1:20" s="21" customFormat="1" ht="15.6" customHeight="1" x14ac:dyDescent="0.2">
      <c r="A15" s="34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</row>
    <row r="16" spans="1:20" ht="15.6" customHeight="1" x14ac:dyDescent="0.2">
      <c r="A16" s="30">
        <v>2</v>
      </c>
      <c r="B16" s="51" t="s">
        <v>39</v>
      </c>
      <c r="C16" s="51" t="s">
        <v>40</v>
      </c>
      <c r="D16" s="51">
        <v>1746100750</v>
      </c>
      <c r="E16" s="51" t="s">
        <v>41</v>
      </c>
      <c r="F16" s="51" t="s">
        <v>42</v>
      </c>
      <c r="G16" s="11" t="s">
        <v>43</v>
      </c>
      <c r="H16" s="11" t="s">
        <v>44</v>
      </c>
      <c r="I16" s="12">
        <v>100</v>
      </c>
      <c r="J16" s="11" t="s">
        <v>30</v>
      </c>
      <c r="K16" s="11">
        <v>1600</v>
      </c>
      <c r="L16" s="12">
        <v>12</v>
      </c>
      <c r="M16" s="11">
        <f>L16*K16</f>
        <v>19200</v>
      </c>
      <c r="N16" s="11">
        <f>M16*1.17</f>
        <v>22464</v>
      </c>
      <c r="O16" s="54" t="s">
        <v>31</v>
      </c>
      <c r="P16" s="54" t="s">
        <v>45</v>
      </c>
      <c r="Q16" s="37"/>
      <c r="R16" s="40">
        <f>N16*(100-Q16)/100</f>
        <v>22464</v>
      </c>
      <c r="S16" s="43" t="s">
        <v>33</v>
      </c>
      <c r="T16" s="46"/>
    </row>
    <row r="17" spans="1:20" ht="15.6" customHeight="1" x14ac:dyDescent="0.2">
      <c r="A17" s="30"/>
      <c r="B17" s="52"/>
      <c r="C17" s="52"/>
      <c r="D17" s="52"/>
      <c r="E17" s="52"/>
      <c r="F17" s="52"/>
      <c r="G17" s="26" t="s">
        <v>46</v>
      </c>
      <c r="H17" s="17" t="s">
        <v>44</v>
      </c>
      <c r="I17" s="27">
        <v>77</v>
      </c>
      <c r="J17" s="17" t="s">
        <v>30</v>
      </c>
      <c r="K17" s="17">
        <v>2100</v>
      </c>
      <c r="L17" s="18">
        <v>12</v>
      </c>
      <c r="M17" s="17">
        <f>L17*K17</f>
        <v>25200</v>
      </c>
      <c r="N17" s="17">
        <f>M17*1.17</f>
        <v>29484</v>
      </c>
      <c r="O17" s="55"/>
      <c r="P17" s="55"/>
      <c r="Q17" s="38"/>
      <c r="R17" s="41"/>
      <c r="S17" s="44"/>
      <c r="T17" s="47"/>
    </row>
    <row r="18" spans="1:20" ht="26.45" customHeight="1" x14ac:dyDescent="0.2">
      <c r="A18" s="30"/>
      <c r="B18" s="52"/>
      <c r="C18" s="52"/>
      <c r="D18" s="52"/>
      <c r="E18" s="52"/>
      <c r="F18" s="52"/>
      <c r="G18" s="26" t="s">
        <v>47</v>
      </c>
      <c r="H18" s="17" t="s">
        <v>44</v>
      </c>
      <c r="I18" s="27">
        <v>69</v>
      </c>
      <c r="J18" s="17" t="s">
        <v>30</v>
      </c>
      <c r="K18" s="17">
        <v>2500</v>
      </c>
      <c r="L18" s="18">
        <v>12</v>
      </c>
      <c r="M18" s="17">
        <f>L18*K18</f>
        <v>30000</v>
      </c>
      <c r="N18" s="17">
        <f>M18*1.17</f>
        <v>35100</v>
      </c>
      <c r="O18" s="55"/>
      <c r="P18" s="55"/>
      <c r="Q18" s="38"/>
      <c r="R18" s="41"/>
      <c r="S18" s="44"/>
      <c r="T18" s="47"/>
    </row>
    <row r="19" spans="1:20" ht="30.6" customHeight="1" x14ac:dyDescent="0.2">
      <c r="A19" s="30"/>
      <c r="B19" s="53"/>
      <c r="C19" s="53"/>
      <c r="D19" s="53"/>
      <c r="E19" s="53"/>
      <c r="F19" s="53"/>
      <c r="G19" s="28" t="s">
        <v>48</v>
      </c>
      <c r="H19" s="17" t="s">
        <v>44</v>
      </c>
      <c r="I19" s="27">
        <v>67</v>
      </c>
      <c r="J19" s="17" t="s">
        <v>30</v>
      </c>
      <c r="K19" s="17">
        <v>2625</v>
      </c>
      <c r="L19" s="18">
        <v>12</v>
      </c>
      <c r="M19" s="17">
        <f>L19*K19</f>
        <v>31500</v>
      </c>
      <c r="N19" s="17">
        <f>M19*1.17</f>
        <v>36855</v>
      </c>
      <c r="O19" s="56"/>
      <c r="P19" s="56"/>
      <c r="Q19" s="39"/>
      <c r="R19" s="42"/>
      <c r="S19" s="45"/>
      <c r="T19" s="48"/>
    </row>
    <row r="20" spans="1:20" ht="30.6" customHeight="1" x14ac:dyDescent="0.2">
      <c r="A20" s="30"/>
      <c r="B20" s="31" t="s">
        <v>49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</row>
    <row r="21" spans="1:20" s="21" customFormat="1" ht="15.6" customHeight="1" x14ac:dyDescent="0.2">
      <c r="A21" s="34" t="s">
        <v>50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</row>
    <row r="22" spans="1:20" ht="47.25" customHeight="1" x14ac:dyDescent="0.2">
      <c r="A22" s="30">
        <v>3</v>
      </c>
      <c r="B22" s="9" t="s">
        <v>51</v>
      </c>
      <c r="C22" s="9" t="s">
        <v>52</v>
      </c>
      <c r="D22" s="9" t="s">
        <v>53</v>
      </c>
      <c r="E22" s="9" t="s">
        <v>54</v>
      </c>
      <c r="F22" s="9" t="s">
        <v>55</v>
      </c>
      <c r="G22" s="11" t="s">
        <v>56</v>
      </c>
      <c r="H22" s="11" t="s">
        <v>44</v>
      </c>
      <c r="I22" s="12">
        <v>100</v>
      </c>
      <c r="J22" s="11" t="s">
        <v>30</v>
      </c>
      <c r="K22" s="11">
        <v>4667</v>
      </c>
      <c r="L22" s="12">
        <v>12</v>
      </c>
      <c r="M22" s="11">
        <f>L22*K22</f>
        <v>56004</v>
      </c>
      <c r="N22" s="11">
        <f>M22*1.17</f>
        <v>65524.679999999993</v>
      </c>
      <c r="O22" s="14" t="s">
        <v>57</v>
      </c>
      <c r="P22" s="14" t="s">
        <v>58</v>
      </c>
      <c r="Q22" s="22"/>
      <c r="R22" s="23">
        <f>N22*(100-Q22)/100</f>
        <v>65524.679999999993</v>
      </c>
      <c r="S22" s="24" t="s">
        <v>59</v>
      </c>
      <c r="T22" s="25"/>
    </row>
    <row r="23" spans="1:20" ht="30" customHeight="1" x14ac:dyDescent="0.2">
      <c r="A23" s="30"/>
      <c r="B23" s="31" t="s">
        <v>60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</row>
    <row r="24" spans="1:20" s="21" customFormat="1" ht="15.6" customHeight="1" x14ac:dyDescent="0.2">
      <c r="A24" s="34" t="s">
        <v>61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  <row r="25" spans="1:20" ht="47.25" customHeight="1" x14ac:dyDescent="0.2">
      <c r="A25" s="30">
        <v>4</v>
      </c>
      <c r="B25" s="9" t="s">
        <v>62</v>
      </c>
      <c r="C25" s="9" t="s">
        <v>63</v>
      </c>
      <c r="D25" s="9">
        <v>1811000786</v>
      </c>
      <c r="E25" s="9" t="s">
        <v>64</v>
      </c>
      <c r="F25" s="9" t="s">
        <v>65</v>
      </c>
      <c r="G25" s="11" t="s">
        <v>66</v>
      </c>
      <c r="H25" s="11"/>
      <c r="I25" s="12">
        <v>100</v>
      </c>
      <c r="J25" s="11" t="s">
        <v>67</v>
      </c>
      <c r="K25" s="11">
        <v>200</v>
      </c>
      <c r="L25" s="12">
        <v>500</v>
      </c>
      <c r="M25" s="11">
        <f>L25*K25</f>
        <v>100000</v>
      </c>
      <c r="N25" s="11">
        <f>M25*1.17</f>
        <v>117000</v>
      </c>
      <c r="O25" s="14" t="s">
        <v>68</v>
      </c>
      <c r="P25" s="14" t="s">
        <v>58</v>
      </c>
      <c r="Q25" s="22"/>
      <c r="R25" s="23">
        <f>N25*(100-Q25)/100</f>
        <v>117000</v>
      </c>
      <c r="S25" s="24" t="s">
        <v>69</v>
      </c>
      <c r="T25" s="25"/>
    </row>
    <row r="26" spans="1:20" ht="30" customHeight="1" x14ac:dyDescent="0.2">
      <c r="A26" s="30"/>
      <c r="B26" s="31" t="s">
        <v>70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</row>
    <row r="29" spans="1:20" s="29" customFormat="1" ht="15" customHeight="1" x14ac:dyDescent="0.25">
      <c r="B29" s="29" t="s">
        <v>71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</sheetData>
  <mergeCells count="45">
    <mergeCell ref="A1:A6"/>
    <mergeCell ref="B1:T1"/>
    <mergeCell ref="B2:T2"/>
    <mergeCell ref="B3:T3"/>
    <mergeCell ref="B4:T4"/>
    <mergeCell ref="B5:T5"/>
    <mergeCell ref="B7:T7"/>
    <mergeCell ref="B8:B13"/>
    <mergeCell ref="C8:C13"/>
    <mergeCell ref="D8:D13"/>
    <mergeCell ref="E8:E13"/>
    <mergeCell ref="F8:F13"/>
    <mergeCell ref="H8:H9"/>
    <mergeCell ref="I8:I9"/>
    <mergeCell ref="O8:O13"/>
    <mergeCell ref="P8:P13"/>
    <mergeCell ref="Q8:Q13"/>
    <mergeCell ref="R8:R13"/>
    <mergeCell ref="S8:S13"/>
    <mergeCell ref="T8:T13"/>
    <mergeCell ref="H10:H11"/>
    <mergeCell ref="I10:I11"/>
    <mergeCell ref="H12:H13"/>
    <mergeCell ref="I12:I13"/>
    <mergeCell ref="A21:T21"/>
    <mergeCell ref="B14:T14"/>
    <mergeCell ref="A15:T15"/>
    <mergeCell ref="A16:A20"/>
    <mergeCell ref="B16:B19"/>
    <mergeCell ref="C16:C19"/>
    <mergeCell ref="D16:D19"/>
    <mergeCell ref="E16:E19"/>
    <mergeCell ref="F16:F19"/>
    <mergeCell ref="O16:O19"/>
    <mergeCell ref="P16:P19"/>
    <mergeCell ref="Q16:Q19"/>
    <mergeCell ref="R16:R19"/>
    <mergeCell ref="S16:S19"/>
    <mergeCell ref="T16:T19"/>
    <mergeCell ref="B20:T20"/>
    <mergeCell ref="A22:A23"/>
    <mergeCell ref="B23:T23"/>
    <mergeCell ref="A24:T24"/>
    <mergeCell ref="A25:A26"/>
    <mergeCell ref="B26:T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2024-01-07T09:45:13Z</dcterms:created>
  <dcterms:modified xsi:type="dcterms:W3CDTF">2024-01-07T10:29:48Z</dcterms:modified>
</cp:coreProperties>
</file>