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"/>
    </mc:Choice>
  </mc:AlternateContent>
  <xr:revisionPtr revIDLastSave="0" documentId="13_ncr:1_{022424C3-AA6C-494D-BDFD-FDF8E4E00E28}" xr6:coauthVersionLast="47" xr6:coauthVersionMax="47" xr10:uidLastSave="{00000000-0000-0000-0000-000000000000}"/>
  <bookViews>
    <workbookView xWindow="-120" yWindow="-120" windowWidth="29040" windowHeight="15840" xr2:uid="{6B253437-690E-4DFC-B2D4-B08559F686E2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1" l="1"/>
  <c r="L30" i="1"/>
  <c r="L29" i="1"/>
  <c r="M29" i="1" s="1"/>
  <c r="L28" i="1"/>
  <c r="M28" i="1" s="1"/>
  <c r="R28" i="1" s="1"/>
  <c r="J25" i="1"/>
  <c r="L25" i="1" s="1"/>
  <c r="M25" i="1" s="1"/>
  <c r="J24" i="1"/>
  <c r="L24" i="1" s="1"/>
  <c r="M24" i="1" s="1"/>
  <c r="J23" i="1"/>
  <c r="L23" i="1" s="1"/>
  <c r="M23" i="1" s="1"/>
  <c r="J22" i="1"/>
  <c r="L22" i="1" s="1"/>
  <c r="M22" i="1" s="1"/>
  <c r="L21" i="1"/>
  <c r="M21" i="1" s="1"/>
  <c r="R21" i="1" s="1"/>
  <c r="J21" i="1"/>
  <c r="L18" i="1"/>
  <c r="M18" i="1" s="1"/>
  <c r="J18" i="1"/>
  <c r="L17" i="1"/>
  <c r="M17" i="1" s="1"/>
  <c r="J17" i="1"/>
  <c r="L16" i="1"/>
  <c r="M16" i="1" s="1"/>
  <c r="J16" i="1"/>
  <c r="L15" i="1"/>
  <c r="M15" i="1" s="1"/>
  <c r="J15" i="1"/>
  <c r="J14" i="1"/>
  <c r="L14" i="1" s="1"/>
  <c r="M14" i="1" s="1"/>
  <c r="R14" i="1" s="1"/>
  <c r="R11" i="1"/>
  <c r="L11" i="1"/>
  <c r="M8" i="1"/>
  <c r="R8" i="1" s="1"/>
  <c r="L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tc={35CE919C-739E-410C-8566-7B55FE7EF985}</author>
    <author>רחלי רם</author>
  </authors>
  <commentList>
    <comment ref="M14" authorId="0" shapeId="0" xr:uid="{35CE919C-739E-410C-8566-7B55FE7EF985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לכל קלניאית  30000 ש"ח ל-10 חודשים סכום כולל 60,000</t>
      </text>
    </comment>
    <comment ref="K15" authorId="1" shapeId="0" xr:uid="{1F55B9C9-2D4C-4915-BB68-F240687DC5EA}">
      <text>
        <r>
          <rPr>
            <b/>
            <sz val="9"/>
            <color indexed="81"/>
            <rFont val="Tahoma"/>
            <family val="2"/>
          </rPr>
          <t>רחלי רם:</t>
        </r>
        <r>
          <rPr>
            <sz val="9"/>
            <color indexed="81"/>
            <rFont val="Tahoma"/>
            <family val="2"/>
          </rPr>
          <t xml:space="preserve">
20 שעות לחודש לתקופה של 10 חודשים</t>
        </r>
      </text>
    </comment>
    <comment ref="K21" authorId="1" shapeId="0" xr:uid="{CF0FF93A-5980-4BF0-98AF-ADE4650C9BE1}">
      <text>
        <r>
          <rPr>
            <b/>
            <sz val="9"/>
            <color indexed="81"/>
            <rFont val="Tahoma"/>
            <family val="2"/>
          </rPr>
          <t>רחלי רם:</t>
        </r>
        <r>
          <rPr>
            <sz val="9"/>
            <color indexed="81"/>
            <rFont val="Tahoma"/>
            <family val="2"/>
          </rPr>
          <t xml:space="preserve">
20 שעות לחודש לתקופה של -10 חודשים</t>
        </r>
      </text>
    </comment>
    <comment ref="M21" authorId="1" shapeId="0" xr:uid="{EADBA3E1-E556-4735-A623-59B5700A6513}">
      <text>
        <r>
          <rPr>
            <b/>
            <sz val="9"/>
            <color indexed="81"/>
            <rFont val="Tahoma"/>
            <family val="2"/>
          </rPr>
          <t>רחלי רם:</t>
        </r>
        <r>
          <rPr>
            <sz val="9"/>
            <color indexed="81"/>
            <rFont val="Tahoma"/>
            <family val="2"/>
          </rPr>
          <t xml:space="preserve">
נבחרו שתי מרפאות בעיסוק לתקופה של 10 חודשים כל אחת 30,000 שח סה"כ 60,000</t>
        </r>
      </text>
    </comment>
    <comment ref="K22" authorId="1" shapeId="0" xr:uid="{39DA54B3-6728-4E0A-BDF2-4C842712F045}">
      <text>
        <r>
          <rPr>
            <b/>
            <sz val="9"/>
            <color indexed="81"/>
            <rFont val="Tahoma"/>
            <family val="2"/>
          </rPr>
          <t>רחלי רם:</t>
        </r>
        <r>
          <rPr>
            <sz val="9"/>
            <color indexed="81"/>
            <rFont val="Tahoma"/>
            <family val="2"/>
          </rPr>
          <t xml:space="preserve">
20 שעות לחודש לתקופה של -10 חודשים</t>
        </r>
      </text>
    </comment>
    <comment ref="K28" authorId="1" shapeId="0" xr:uid="{146374ED-830F-4F06-9E99-55545D3653C9}">
      <text>
        <r>
          <rPr>
            <b/>
            <sz val="9"/>
            <color indexed="81"/>
            <rFont val="Tahoma"/>
            <family val="2"/>
          </rPr>
          <t>רחלי רם:</t>
        </r>
        <r>
          <rPr>
            <sz val="9"/>
            <color indexed="81"/>
            <rFont val="Tahoma"/>
            <family val="2"/>
          </rPr>
          <t xml:space="preserve">
מודעות</t>
        </r>
      </text>
    </comment>
  </commentList>
</comments>
</file>

<file path=xl/sharedStrings.xml><?xml version="1.0" encoding="utf-8"?>
<sst xmlns="http://schemas.openxmlformats.org/spreadsheetml/2006/main" count="108" uniqueCount="81">
  <si>
    <t xml:space="preserve">פרוטוקול ועדת התקשרויות מס' 2022-17      תאריך: 11/7/2022 </t>
  </si>
  <si>
    <t>משתתפים: יובל בודניצקי - מנכ"ל העירייה, צחי בן אדרת- גזבר, צבי אפרת- ס/גזבר, עו"ד ענת סמסונוב -לשכה משפטית ,  רחלי רם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</si>
  <si>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</si>
  <si>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</si>
  <si>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</si>
  <si>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</si>
  <si>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</si>
  <si>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</si>
  <si>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</si>
  <si>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</si>
  <si>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</si>
  <si>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</si>
  <si>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</si>
  <si>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</si>
  <si>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</si>
  <si>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</si>
  <si>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</si>
  <si>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</si>
  <si>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</si>
  <si>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</si>
  <si>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</si>
  <si>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</si>
  <si>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</si>
  <si>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</si>
  <si>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 xml:space="preserve"> החלטה מס' 2022-17-1</t>
  </si>
  <si>
    <t>1</t>
  </si>
  <si>
    <t>פרוייקט יחיד בכל אזור המרכז</t>
  </si>
  <si>
    <t>שירה ברף</t>
  </si>
  <si>
    <t>יעוץ פדגוגי</t>
  </si>
  <si>
    <t>חינוך</t>
  </si>
  <si>
    <t>דבי  בן מאיר-יעוץ והדרכה</t>
  </si>
  <si>
    <t>סכום לפרויקט</t>
  </si>
  <si>
    <t>כן</t>
  </si>
  <si>
    <t>אושרה ההצעה לפי סעיף 3.20 לנוהל התקשרויות</t>
  </si>
  <si>
    <t xml:space="preserve">אושר פה אחד </t>
  </si>
  <si>
    <t>המציע  יחודי ויחיד בכל אזור המרכז-הואיל ומדובר בהדרכה ייחודית מסוגה, שקיבלה אישור מטעם משרד החינוך, אין מפעילים נוספים המתמחים בהרדכת סייעות בגני ילדים. על כן לא התאפשר בידינו להביא הצעות מחיר נוספות.</t>
  </si>
  <si>
    <t xml:space="preserve"> החלטה מס' 2022-17-2</t>
  </si>
  <si>
    <t>2</t>
  </si>
  <si>
    <t>ניהול מו"מ מול איילון לענין גבול אחריות לפולסיה משנת 2015</t>
  </si>
  <si>
    <t>עו"ד דודו דוידוביץ</t>
  </si>
  <si>
    <t>יעוץ משפטי</t>
  </si>
  <si>
    <t>כספים</t>
  </si>
  <si>
    <t>עו"ד אילנה סגיס</t>
  </si>
  <si>
    <t>סכום קבוע</t>
  </si>
  <si>
    <t xml:space="preserve">כן </t>
  </si>
  <si>
    <t xml:space="preserve"> מבקש לאשר ספק יחיד לאור מומחיותו ולאור מורכבות הענין.מצורפת חוות דעת של יועצת הביטוח של העירייה לענין אשור הספק (5 שעות ראשונות 1000 ₪  ו-750 לכל שעה נוספת )</t>
  </si>
  <si>
    <t xml:space="preserve"> החלטה מס' 2022-17-3</t>
  </si>
  <si>
    <t>3</t>
  </si>
  <si>
    <t>פרוייקט מעג"ן - קלנאית תקשורת</t>
  </si>
  <si>
    <t xml:space="preserve"> </t>
  </si>
  <si>
    <t>ליאור דה בר</t>
  </si>
  <si>
    <t>סכום שעתי</t>
  </si>
  <si>
    <t>אושרה ההצעה עם הציון המשוקלל הגבוה ביותר</t>
  </si>
  <si>
    <r>
      <rPr>
        <b/>
        <sz val="12"/>
        <rFont val="David"/>
        <family val="2"/>
      </rPr>
      <t xml:space="preserve">אושר פה אחד </t>
    </r>
    <r>
      <rPr>
        <sz val="12"/>
        <rFont val="David"/>
        <family val="2"/>
      </rPr>
      <t xml:space="preserve">
</t>
    </r>
    <r>
      <rPr>
        <b/>
        <sz val="12"/>
        <rFont val="David"/>
        <family val="2"/>
      </rPr>
      <t>הואיל ומדובר בהתקשרות המתאימה למכרז יש לצאת בשנה הבאה למכרז</t>
    </r>
  </si>
  <si>
    <t>אלונה רובין</t>
  </si>
  <si>
    <t>נעה שרגאי</t>
  </si>
  <si>
    <t>מיכל ברמן</t>
  </si>
  <si>
    <t>ענבל רהט</t>
  </si>
  <si>
    <t xml:space="preserve"> לפרוייקט מעג"ן -התקבלו 5 הצעות ,  נדרשות שתי קלינאיות תקשורת לעבודה בגנים, 20  שעות  חודשיות  לתקופה של 10 חודשים,  נבחרו שתי קלינאיות תקשורת בציון הסופי המשוקלל הגבוה ביותר-ליאור דה בר ואלונה רובין. יש להכין חוזה בנפרד לכל אחת מהקלינאיות בסך 30,000 ₪ לכל אחת</t>
  </si>
  <si>
    <t>החלטה מס' 2022-17-4</t>
  </si>
  <si>
    <t>4</t>
  </si>
  <si>
    <t>פרוייקט מעג"ן -מרפאה בעיסוק</t>
  </si>
  <si>
    <t>אנהליה שפר</t>
  </si>
  <si>
    <r>
      <rPr>
        <b/>
        <sz val="12"/>
        <rFont val="David"/>
        <family val="2"/>
      </rPr>
      <t>אושר פה אחד</t>
    </r>
    <r>
      <rPr>
        <sz val="12"/>
        <rFont val="David"/>
        <family val="2"/>
      </rPr>
      <t xml:space="preserve"> 
</t>
    </r>
    <r>
      <rPr>
        <b/>
        <sz val="12"/>
        <rFont val="David"/>
        <family val="2"/>
      </rPr>
      <t>הואיל ומדובר בהתקשרות המתאימה למכרז יש לצאת בשנה הבאה למכרז</t>
    </r>
  </si>
  <si>
    <t>הילה תשבי</t>
  </si>
  <si>
    <t>הדס לניר</t>
  </si>
  <si>
    <t>הילית קנטור</t>
  </si>
  <si>
    <t>שירה בר</t>
  </si>
  <si>
    <t>לפרוייקט מעג"ן -התקבלו 5 הצעות ,  נדרשות שתי מרפאות בעיסוק  לעבודה בגנים, ל-20 שעות חודשיות לתקופה של 10 חודשים.  נבחרו שתי מרפאות בעיסוק בציון הסופי המשוקלל הגבוה ביותר  - אנהליה שפר והילה תשבי.  יש להכין חוזה בנפרד לכל אחת מהמרפאות בעיסוק בסך 30,000 ש"ח כל אחת</t>
  </si>
  <si>
    <t xml:space="preserve"> החלטה מס' 2022-17-5</t>
  </si>
  <si>
    <t>5</t>
  </si>
  <si>
    <t>נגישות השירות בפרסום</t>
  </si>
  <si>
    <t>לירון גרומברג</t>
  </si>
  <si>
    <t>יעוץ נגישות</t>
  </si>
  <si>
    <t>מנכ"ל העירייה</t>
  </si>
  <si>
    <t>זיו אדריכלים</t>
  </si>
  <si>
    <r>
      <rPr>
        <b/>
        <sz val="12"/>
        <rFont val="David"/>
        <family val="2"/>
      </rPr>
      <t>אושר פה אחד</t>
    </r>
    <r>
      <rPr>
        <sz val="12"/>
        <rFont val="David"/>
        <family val="2"/>
      </rPr>
      <t xml:space="preserve"> 
</t>
    </r>
    <r>
      <rPr>
        <b/>
        <sz val="12"/>
        <rFont val="David"/>
        <family val="2"/>
      </rPr>
      <t xml:space="preserve">ההתקשרות תהייה עד סוף השנה
החיערכות ליציאה למכרז </t>
    </r>
  </si>
  <si>
    <t>ג.ש.ר גישה שוויוית רציונלית</t>
  </si>
  <si>
    <t>נגישות לכל בע"מ</t>
  </si>
  <si>
    <t xml:space="preserve">הוגשו בקשות  ל 15 יועצים בשני סבבים, התקבלו 3 הצעות.  זיו אדריכלים, נבחר כמציע עם הציון המשוקלל הגובה ביותר 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</si>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</sst>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"/>
    <numFmt numFmtId="165" formatCode="&quot;₪&quot;\ #,##0.00"/>
  </numFmts>
  <fonts count="14" x14ac:knownFonts="1"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David"/>
      <family val="2"/>
    </font>
    <font>
      <sz val="12"/>
      <name val="David"/>
      <family val="2"/>
    </font>
    <font>
      <sz val="11"/>
      <name val="Arial"/>
      <family val="2"/>
      <charset val="177"/>
      <scheme val="minor"/>
    </font>
    <font>
      <sz val="12"/>
      <name val="Arial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21">
    <xf numFmtId="0" fontId="0" fillId="0" borderId="0" xfId="0"/>
    <xf numFmtId="0" fontId="5" fillId="0" borderId="7" xfId="0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vertical="center" wrapText="1" readingOrder="2"/>
    </xf>
    <xf numFmtId="164" fontId="5" fillId="0" borderId="7" xfId="0" applyNumberFormat="1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49" fontId="6" fillId="5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top" wrapText="1" readingOrder="2"/>
    </xf>
    <xf numFmtId="0" fontId="7" fillId="0" borderId="7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readingOrder="2"/>
    </xf>
    <xf numFmtId="0" fontId="7" fillId="0" borderId="7" xfId="0" applyFont="1" applyBorder="1" applyAlignment="1">
      <alignment horizontal="center" readingOrder="2"/>
    </xf>
    <xf numFmtId="165" fontId="6" fillId="6" borderId="7" xfId="0" applyNumberFormat="1" applyFont="1" applyFill="1" applyBorder="1" applyAlignment="1">
      <alignment horizontal="center" vertical="center" wrapText="1" readingOrder="2"/>
    </xf>
    <xf numFmtId="49" fontId="6" fillId="5" borderId="7" xfId="0" applyNumberFormat="1" applyFont="1" applyFill="1" applyBorder="1" applyAlignment="1">
      <alignment horizontal="center" vertical="center" readingOrder="2"/>
    </xf>
    <xf numFmtId="0" fontId="7" fillId="0" borderId="7" xfId="1" applyFont="1" applyFill="1" applyBorder="1" applyAlignment="1">
      <alignment horizontal="center" vertical="center" wrapText="1" readingOrder="2"/>
    </xf>
    <xf numFmtId="0" fontId="8" fillId="0" borderId="7" xfId="2" applyNumberFormat="1" applyFont="1" applyFill="1" applyBorder="1" applyAlignment="1">
      <alignment horizontal="center" vertical="center" wrapText="1" readingOrder="2"/>
    </xf>
    <xf numFmtId="165" fontId="7" fillId="0" borderId="7" xfId="0" applyNumberFormat="1" applyFont="1" applyBorder="1" applyAlignment="1">
      <alignment horizontal="center" vertical="center" wrapText="1" readingOrder="2"/>
    </xf>
    <xf numFmtId="165" fontId="7" fillId="0" borderId="7" xfId="1" applyNumberFormat="1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165" fontId="7" fillId="0" borderId="1" xfId="0" applyNumberFormat="1" applyFont="1" applyBorder="1" applyAlignment="1">
      <alignment horizontal="center" vertical="center" wrapText="1" readingOrder="2"/>
    </xf>
    <xf numFmtId="165" fontId="7" fillId="0" borderId="1" xfId="1" applyNumberFormat="1" applyFont="1" applyFill="1" applyBorder="1" applyAlignment="1">
      <alignment horizontal="center" vertical="center" wrapText="1" readingOrder="2"/>
    </xf>
    <xf numFmtId="0" fontId="9" fillId="0" borderId="7" xfId="1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center" vertical="center" wrapText="1" readingOrder="2"/>
    </xf>
    <xf numFmtId="165" fontId="9" fillId="7" borderId="7" xfId="1" applyNumberFormat="1" applyFont="1" applyFill="1" applyBorder="1" applyAlignment="1">
      <alignment horizontal="center" vertical="center" wrapText="1" readingOrder="2"/>
    </xf>
    <xf numFmtId="49" fontId="6" fillId="5" borderId="6" xfId="0" applyNumberFormat="1" applyFont="1" applyFill="1" applyBorder="1" applyAlignment="1">
      <alignment horizontal="center" vertical="center" readingOrder="2"/>
    </xf>
    <xf numFmtId="165" fontId="9" fillId="0" borderId="7" xfId="1" applyNumberFormat="1" applyFont="1" applyFill="1" applyBorder="1" applyAlignment="1">
      <alignment horizontal="center" vertical="center" wrapText="1" readingOrder="2"/>
    </xf>
    <xf numFmtId="3" fontId="7" fillId="7" borderId="7" xfId="0" applyNumberFormat="1" applyFont="1" applyFill="1" applyBorder="1" applyAlignment="1">
      <alignment horizontal="center" vertical="center" wrapText="1" readingOrder="2"/>
    </xf>
    <xf numFmtId="3" fontId="7" fillId="0" borderId="7" xfId="0" applyNumberFormat="1" applyFont="1" applyBorder="1" applyAlignment="1">
      <alignment horizontal="center" vertical="center" wrapText="1" readingOrder="2"/>
    </xf>
    <xf numFmtId="0" fontId="9" fillId="0" borderId="0" xfId="0" applyFont="1" applyAlignment="1">
      <alignment readingOrder="2"/>
    </xf>
    <xf numFmtId="0" fontId="9" fillId="0" borderId="0" xfId="0" applyFont="1"/>
    <xf numFmtId="0" fontId="6" fillId="0" borderId="2" xfId="0" applyFont="1" applyBorder="1" applyAlignment="1">
      <alignment horizontal="right" vertical="center" wrapText="1" readingOrder="2"/>
    </xf>
    <xf numFmtId="0" fontId="6" fillId="0" borderId="3" xfId="0" applyFont="1" applyBorder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center" vertical="top" wrapText="1" readingOrder="2"/>
    </xf>
    <xf numFmtId="0" fontId="7" fillId="0" borderId="5" xfId="0" applyFont="1" applyBorder="1" applyAlignment="1">
      <alignment horizontal="center" vertical="top" readingOrder="2"/>
    </xf>
    <xf numFmtId="0" fontId="7" fillId="0" borderId="1" xfId="0" applyFont="1" applyBorder="1" applyAlignment="1">
      <alignment horizontal="center" readingOrder="2"/>
    </xf>
    <xf numFmtId="0" fontId="7" fillId="0" borderId="5" xfId="0" applyFont="1" applyBorder="1" applyAlignment="1">
      <alignment horizontal="center" readingOrder="2"/>
    </xf>
    <xf numFmtId="165" fontId="6" fillId="6" borderId="1" xfId="0" applyNumberFormat="1" applyFont="1" applyFill="1" applyBorder="1" applyAlignment="1">
      <alignment horizontal="center" vertical="center" wrapText="1" readingOrder="2"/>
    </xf>
    <xf numFmtId="165" fontId="6" fillId="6" borderId="5" xfId="0" applyNumberFormat="1" applyFont="1" applyFill="1" applyBorder="1" applyAlignment="1">
      <alignment horizontal="center" vertical="center" wrapText="1" readingOrder="2"/>
    </xf>
    <xf numFmtId="14" fontId="7" fillId="0" borderId="11" xfId="0" applyNumberFormat="1" applyFont="1" applyBorder="1" applyAlignment="1">
      <alignment horizontal="center" vertical="center" wrapText="1" readingOrder="2"/>
    </xf>
    <xf numFmtId="14" fontId="7" fillId="0" borderId="12" xfId="0" applyNumberFormat="1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right" vertical="center" wrapText="1" readingOrder="2"/>
    </xf>
    <xf numFmtId="0" fontId="6" fillId="0" borderId="9" xfId="0" applyFont="1" applyBorder="1" applyAlignment="1">
      <alignment horizontal="right" vertical="center" wrapText="1" readingOrder="2"/>
    </xf>
    <xf numFmtId="0" fontId="6" fillId="0" borderId="10" xfId="0" applyFont="1" applyBorder="1" applyAlignment="1">
      <alignment horizontal="right" vertical="center" wrapText="1" readingOrder="2"/>
    </xf>
    <xf numFmtId="49" fontId="6" fillId="0" borderId="7" xfId="0" applyNumberFormat="1" applyFont="1" applyBorder="1" applyAlignment="1">
      <alignment horizontal="center" vertical="center" readingOrder="2"/>
    </xf>
    <xf numFmtId="49" fontId="5" fillId="0" borderId="7" xfId="0" applyNumberFormat="1" applyFont="1" applyBorder="1" applyAlignment="1">
      <alignment horizontal="center" vertical="center" readingOrder="2"/>
    </xf>
    <xf numFmtId="49" fontId="6" fillId="0" borderId="1" xfId="0" applyNumberFormat="1" applyFont="1" applyBorder="1" applyAlignment="1">
      <alignment horizontal="center" vertical="center" readingOrder="2"/>
    </xf>
    <xf numFmtId="49" fontId="6" fillId="0" borderId="5" xfId="0" applyNumberFormat="1" applyFont="1" applyBorder="1" applyAlignment="1">
      <alignment horizontal="center" vertical="center" readingOrder="2"/>
    </xf>
    <xf numFmtId="49" fontId="6" fillId="0" borderId="6" xfId="0" applyNumberFormat="1" applyFont="1" applyBorder="1" applyAlignment="1">
      <alignment horizontal="center" vertical="center" readingOrder="2"/>
    </xf>
    <xf numFmtId="0" fontId="7" fillId="0" borderId="1" xfId="1" applyFont="1" applyFill="1" applyBorder="1" applyAlignment="1">
      <alignment horizontal="center" vertical="center" wrapText="1" readingOrder="2"/>
    </xf>
    <xf numFmtId="0" fontId="7" fillId="0" borderId="5" xfId="1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readingOrder="2"/>
    </xf>
    <xf numFmtId="0" fontId="7" fillId="0" borderId="6" xfId="0" applyFont="1" applyBorder="1" applyAlignment="1">
      <alignment horizontal="center" vertical="center" readingOrder="2"/>
    </xf>
    <xf numFmtId="0" fontId="7" fillId="0" borderId="6" xfId="0" applyFont="1" applyBorder="1" applyAlignment="1">
      <alignment horizontal="center" readingOrder="2"/>
    </xf>
    <xf numFmtId="165" fontId="6" fillId="6" borderId="6" xfId="0" applyNumberFormat="1" applyFont="1" applyFill="1" applyBorder="1" applyAlignment="1">
      <alignment horizontal="center" vertical="center" wrapText="1" readingOrder="2"/>
    </xf>
    <xf numFmtId="14" fontId="7" fillId="0" borderId="8" xfId="0" applyNumberFormat="1" applyFont="1" applyBorder="1" applyAlignment="1">
      <alignment horizontal="center" vertical="center" wrapText="1" readingOrder="2"/>
    </xf>
    <xf numFmtId="0" fontId="6" fillId="5" borderId="6" xfId="0" applyFont="1" applyFill="1" applyBorder="1" applyAlignment="1">
      <alignment horizontal="center" vertical="center" readingOrder="2"/>
    </xf>
    <xf numFmtId="0" fontId="5" fillId="5" borderId="6" xfId="0" applyFont="1" applyFill="1" applyBorder="1" applyAlignment="1">
      <alignment horizontal="center" vertical="center" readingOrder="2"/>
    </xf>
    <xf numFmtId="49" fontId="6" fillId="5" borderId="1" xfId="0" applyNumberFormat="1" applyFont="1" applyFill="1" applyBorder="1" applyAlignment="1">
      <alignment horizontal="center" vertical="center" readingOrder="2"/>
    </xf>
    <xf numFmtId="49" fontId="6" fillId="5" borderId="5" xfId="0" applyNumberFormat="1" applyFont="1" applyFill="1" applyBorder="1" applyAlignment="1">
      <alignment horizontal="center" vertical="center" readingOrder="2"/>
    </xf>
    <xf numFmtId="49" fontId="6" fillId="5" borderId="6" xfId="0" applyNumberFormat="1" applyFont="1" applyFill="1" applyBorder="1" applyAlignment="1">
      <alignment horizontal="center" vertical="center" readingOrder="2"/>
    </xf>
    <xf numFmtId="0" fontId="7" fillId="0" borderId="6" xfId="1" applyFont="1" applyFill="1" applyBorder="1" applyAlignment="1">
      <alignment horizontal="center" vertical="center" wrapText="1" readingOrder="2"/>
    </xf>
    <xf numFmtId="49" fontId="6" fillId="5" borderId="2" xfId="0" applyNumberFormat="1" applyFont="1" applyFill="1" applyBorder="1" applyAlignment="1">
      <alignment horizontal="center" vertical="center" readingOrder="2"/>
    </xf>
    <xf numFmtId="49" fontId="6" fillId="5" borderId="3" xfId="0" applyNumberFormat="1" applyFont="1" applyFill="1" applyBorder="1" applyAlignment="1">
      <alignment horizontal="center" vertical="center" readingOrder="2"/>
    </xf>
    <xf numFmtId="49" fontId="6" fillId="5" borderId="4" xfId="0" applyNumberFormat="1" applyFont="1" applyFill="1" applyBorder="1" applyAlignment="1">
      <alignment horizontal="center" vertical="center" readingOrder="2"/>
    </xf>
    <xf numFmtId="49" fontId="6" fillId="5" borderId="7" xfId="0" applyNumberFormat="1" applyFont="1" applyFill="1" applyBorder="1" applyAlignment="1">
      <alignment horizontal="center" vertical="center" readingOrder="2"/>
    </xf>
    <xf numFmtId="49" fontId="5" fillId="5" borderId="7" xfId="0" applyNumberFormat="1" applyFont="1" applyFill="1" applyBorder="1" applyAlignment="1">
      <alignment horizontal="center" vertical="center" readingOrder="2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readingOrder="2"/>
    </xf>
    <xf numFmtId="0" fontId="3" fillId="4" borderId="3" xfId="0" applyFont="1" applyFill="1" applyBorder="1" applyAlignment="1">
      <alignment horizontal="center" vertical="center" readingOrder="2"/>
    </xf>
    <xf numFmtId="0" fontId="3" fillId="4" borderId="4" xfId="0" applyFont="1" applyFill="1" applyBorder="1" applyAlignment="1">
      <alignment horizontal="center" vertical="center" readingOrder="2"/>
    </xf>
    <xf numFmtId="0" fontId="4" fillId="4" borderId="2" xfId="0" applyFont="1" applyFill="1" applyBorder="1" applyAlignment="1">
      <alignment horizontal="right" vertical="center" wrapText="1" readingOrder="2"/>
    </xf>
    <xf numFmtId="0" fontId="4" fillId="4" borderId="3" xfId="0" applyFont="1" applyFill="1" applyBorder="1" applyAlignment="1">
      <alignment horizontal="right" vertical="center" wrapText="1" readingOrder="2"/>
    </xf>
    <xf numFmtId="0" fontId="4" fillId="4" borderId="4" xfId="0" applyFont="1" applyFill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readingOrder="2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4" fillId="0" borderId="2" xfId="0" applyFont="1" applyBorder="1" applyAlignment="1">
      <alignment horizontal="right" vertical="center" readingOrder="2"/>
    </xf>
    <xf numFmtId="0" fontId="4" fillId="0" borderId="3" xfId="0" applyFont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readingOrder="2"/>
    </xf>
    <xf numFmtId="0" fontId="8" fillId="0" borderId="1" xfId="0" applyFont="1" applyBorder="1" applyAlignment="1">
      <alignment horizontal="center" readingOrder="2"/>
    </xf>
    <xf numFmtId="0" fontId="8" fillId="0" borderId="0" xfId="0" applyFont="1"/>
    <xf numFmtId="0" fontId="8" fillId="0" borderId="5" xfId="0" applyFont="1" applyBorder="1" applyAlignment="1">
      <alignment horizontal="center" readingOrder="2"/>
    </xf>
    <xf numFmtId="0" fontId="8" fillId="0" borderId="6" xfId="0" applyFont="1" applyBorder="1" applyAlignment="1">
      <alignment horizontal="center" readingOrder="2"/>
    </xf>
    <xf numFmtId="0" fontId="8" fillId="0" borderId="0" xfId="0" applyFont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13" fillId="3" borderId="7" xfId="2" applyFont="1" applyBorder="1" applyAlignment="1">
      <alignment horizontal="center" wrapText="1" readingOrder="2"/>
    </xf>
    <xf numFmtId="0" fontId="13" fillId="3" borderId="7" xfId="2" applyNumberFormat="1" applyFont="1" applyBorder="1" applyAlignment="1">
      <alignment horizontal="center" vertical="center" wrapText="1" readingOrder="2"/>
    </xf>
    <xf numFmtId="165" fontId="13" fillId="3" borderId="7" xfId="2" applyNumberFormat="1" applyFont="1" applyBorder="1" applyAlignment="1">
      <alignment horizontal="center" vertical="center" wrapText="1" readingOrder="2"/>
    </xf>
    <xf numFmtId="0" fontId="13" fillId="3" borderId="7" xfId="2" applyFont="1" applyBorder="1" applyAlignment="1">
      <alignment horizontal="center" vertical="center" wrapText="1" readingOrder="2"/>
    </xf>
    <xf numFmtId="14" fontId="7" fillId="0" borderId="2" xfId="0" applyNumberFormat="1" applyFont="1" applyBorder="1" applyAlignment="1">
      <alignment horizontal="center" vertical="center" wrapText="1" readingOrder="2"/>
    </xf>
    <xf numFmtId="0" fontId="8" fillId="3" borderId="7" xfId="2" applyFont="1" applyBorder="1" applyAlignment="1">
      <alignment horizontal="center" wrapText="1" readingOrder="2"/>
    </xf>
    <xf numFmtId="0" fontId="8" fillId="3" borderId="7" xfId="2" applyNumberFormat="1" applyFont="1" applyBorder="1" applyAlignment="1">
      <alignment horizontal="center" vertical="center" wrapText="1" readingOrder="2"/>
    </xf>
    <xf numFmtId="165" fontId="8" fillId="3" borderId="7" xfId="2" applyNumberFormat="1" applyFont="1" applyBorder="1" applyAlignment="1">
      <alignment horizontal="center" vertical="center" wrapText="1" readingOrder="2"/>
    </xf>
    <xf numFmtId="0" fontId="8" fillId="3" borderId="7" xfId="2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3" fontId="7" fillId="3" borderId="7" xfId="2" applyNumberFormat="1" applyFont="1" applyBorder="1" applyAlignment="1">
      <alignment horizontal="center" vertical="center" wrapText="1" readingOrder="2"/>
    </xf>
    <xf numFmtId="0" fontId="7" fillId="3" borderId="7" xfId="2" applyNumberFormat="1" applyFont="1" applyBorder="1" applyAlignment="1">
      <alignment horizontal="center" vertical="center" wrapText="1" readingOrder="2"/>
    </xf>
    <xf numFmtId="165" fontId="7" fillId="3" borderId="7" xfId="2" applyNumberFormat="1" applyFont="1" applyBorder="1" applyAlignment="1">
      <alignment horizontal="center" vertical="center" wrapText="1" readingOrder="2"/>
    </xf>
    <xf numFmtId="0" fontId="7" fillId="3" borderId="7" xfId="2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8" fillId="3" borderId="7" xfId="2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/>
    <xf numFmtId="3" fontId="8" fillId="3" borderId="7" xfId="2" applyNumberFormat="1" applyFont="1" applyBorder="1" applyAlignment="1">
      <alignment horizontal="center" vertical="center" wrapText="1" readingOrder="2"/>
    </xf>
    <xf numFmtId="0" fontId="8" fillId="0" borderId="0" xfId="0" applyFont="1" applyAlignment="1">
      <alignment readingOrder="2"/>
    </xf>
    <xf numFmtId="164" fontId="8" fillId="0" borderId="0" xfId="0" applyNumberFormat="1" applyFont="1" applyAlignment="1">
      <alignment readingOrder="2"/>
    </xf>
  </cellXfs>
  <cellStyles count="3">
    <cellStyle name="Normal" xfId="0" builtinId="0"/>
    <cellStyle name="ניטראלי" xfId="2" builtinId="28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רחלי רם" id="{6B424A89-9382-4D09-B8A9-E48536097903}" userId="S::raheli@ksaba.co.il::9a7080ca-8f91-4363-9a65-d1fc9de5437f" providerId="AD"/>
</personList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4" dT="2022-07-06T06:02:56.30" personId="{6B424A89-9382-4D09-B8A9-E48536097903}" id="{35CE919C-739E-410C-8566-7B55FE7EF985}">
    <text>לכל קלניאית  30000 ש"ח ל-10 חודשים סכום כולל 60,000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0BDD-6508-41D4-8EFB-4AC09D8702C0}">
  <dimension ref="A1:U32"/>
  <sheetViews>
    <sheetView rightToLeft="1" tabSelected="1" workbookViewId="0">
      <selection activeCell="B3" sqref="B3:T3"/>
    </sheetView>
  </sheetViews>
  <sheetFormatPr defaultColWidth="8.75" defaultRowHeight="15" x14ac:dyDescent="0.2"/>
  <cols>
    <col min="1" max="1" width="4.25" style="91" customWidth="1"/>
    <col min="2" max="2" width="21.125" style="91" bestFit="1" customWidth="1"/>
    <col min="3" max="3" width="8.75" style="91"/>
    <col min="4" max="4" width="12.125" style="91" customWidth="1"/>
    <col min="5" max="5" width="11.25" style="91" customWidth="1"/>
    <col min="6" max="6" width="11.875" style="91" customWidth="1"/>
    <col min="7" max="7" width="8.25" style="91" customWidth="1"/>
    <col min="8" max="8" width="13.5" style="91" customWidth="1"/>
    <col min="9" max="9" width="10.25" style="91" customWidth="1"/>
    <col min="10" max="10" width="12" style="91" customWidth="1"/>
    <col min="11" max="11" width="13.625" style="91" customWidth="1"/>
    <col min="12" max="12" width="13.625" style="119" bestFit="1" customWidth="1"/>
    <col min="13" max="13" width="13.625" style="120" customWidth="1"/>
    <col min="14" max="14" width="10.875" style="120" customWidth="1"/>
    <col min="15" max="15" width="13.875" style="91" customWidth="1"/>
    <col min="16" max="16" width="22.5" style="30" customWidth="1"/>
    <col min="17" max="17" width="12.75" style="30" customWidth="1"/>
    <col min="18" max="19" width="15" style="30" customWidth="1"/>
    <col min="20" max="20" width="10.875" style="31" customWidth="1"/>
    <col min="21" max="16384" width="8.75" style="91"/>
  </cols>
  <sheetData>
    <row r="1" spans="1:20" ht="20.25" x14ac:dyDescent="0.2">
      <c r="A1" s="90"/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80"/>
    </row>
    <row r="2" spans="1:20" ht="14.25" customHeight="1" x14ac:dyDescent="0.2">
      <c r="A2" s="92"/>
      <c r="B2" s="81" t="s">
        <v>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3"/>
    </row>
    <row r="3" spans="1:20" ht="15.75" x14ac:dyDescent="0.2">
      <c r="A3" s="92"/>
      <c r="B3" s="84" t="s">
        <v>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6"/>
    </row>
    <row r="4" spans="1:20" ht="14.25" x14ac:dyDescent="0.2">
      <c r="A4" s="92"/>
      <c r="B4" s="87" t="s">
        <v>3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9"/>
    </row>
    <row r="5" spans="1:20" ht="14.25" x14ac:dyDescent="0.2">
      <c r="A5" s="92"/>
      <c r="B5" s="87" t="s">
        <v>4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9"/>
    </row>
    <row r="6" spans="1:20" s="94" customFormat="1" ht="63" x14ac:dyDescent="0.2">
      <c r="A6" s="93"/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2" t="s">
        <v>14</v>
      </c>
      <c r="L6" s="3" t="s">
        <v>15</v>
      </c>
      <c r="M6" s="4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5" t="s">
        <v>21</v>
      </c>
      <c r="S6" s="6" t="s">
        <v>22</v>
      </c>
      <c r="T6" s="7" t="s">
        <v>23</v>
      </c>
    </row>
    <row r="7" spans="1:20" ht="15.75" x14ac:dyDescent="0.2">
      <c r="A7" s="70" t="s">
        <v>24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2"/>
    </row>
    <row r="8" spans="1:20" ht="63" x14ac:dyDescent="0.25">
      <c r="A8" s="8" t="s">
        <v>25</v>
      </c>
      <c r="B8" s="9" t="s">
        <v>26</v>
      </c>
      <c r="C8" s="9" t="s">
        <v>27</v>
      </c>
      <c r="D8" s="95"/>
      <c r="E8" s="96" t="s">
        <v>28</v>
      </c>
      <c r="F8" s="96" t="s">
        <v>29</v>
      </c>
      <c r="G8" s="97" t="s">
        <v>30</v>
      </c>
      <c r="H8" s="98">
        <v>100</v>
      </c>
      <c r="I8" s="98" t="s">
        <v>31</v>
      </c>
      <c r="J8" s="99">
        <v>35040</v>
      </c>
      <c r="K8" s="100">
        <v>1</v>
      </c>
      <c r="L8" s="99">
        <f>J8*1</f>
        <v>35040</v>
      </c>
      <c r="M8" s="99">
        <f t="shared" ref="M8" si="0">L8*1.17</f>
        <v>40996.799999999996</v>
      </c>
      <c r="N8" s="10" t="s">
        <v>32</v>
      </c>
      <c r="O8" s="11" t="s">
        <v>33</v>
      </c>
      <c r="P8" s="12" t="s">
        <v>34</v>
      </c>
      <c r="Q8" s="13"/>
      <c r="R8" s="14">
        <f>M8</f>
        <v>40996.799999999996</v>
      </c>
      <c r="S8" s="101">
        <v>44740</v>
      </c>
      <c r="T8" s="95"/>
    </row>
    <row r="9" spans="1:20" ht="15.75" x14ac:dyDescent="0.2">
      <c r="A9" s="26"/>
      <c r="B9" s="43" t="s">
        <v>35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5"/>
    </row>
    <row r="10" spans="1:20" ht="15.75" x14ac:dyDescent="0.2">
      <c r="A10" s="70" t="s">
        <v>36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2"/>
    </row>
    <row r="11" spans="1:20" ht="63" x14ac:dyDescent="0.25">
      <c r="A11" s="15" t="s">
        <v>37</v>
      </c>
      <c r="B11" s="9" t="s">
        <v>38</v>
      </c>
      <c r="C11" s="9" t="s">
        <v>39</v>
      </c>
      <c r="D11" s="96">
        <v>1767000750</v>
      </c>
      <c r="E11" s="96" t="s">
        <v>40</v>
      </c>
      <c r="F11" s="96" t="s">
        <v>41</v>
      </c>
      <c r="G11" s="102" t="s">
        <v>42</v>
      </c>
      <c r="H11" s="103">
        <v>100</v>
      </c>
      <c r="I11" s="103" t="s">
        <v>43</v>
      </c>
      <c r="J11" s="104">
        <v>1000</v>
      </c>
      <c r="K11" s="105">
        <v>8</v>
      </c>
      <c r="L11" s="104">
        <f>8482.5/1.17</f>
        <v>7250</v>
      </c>
      <c r="M11" s="104">
        <v>8482.5</v>
      </c>
      <c r="N11" s="10" t="s">
        <v>44</v>
      </c>
      <c r="O11" s="11" t="s">
        <v>33</v>
      </c>
      <c r="P11" s="12" t="s">
        <v>34</v>
      </c>
      <c r="Q11" s="13"/>
      <c r="R11" s="14">
        <f>M11</f>
        <v>8482.5</v>
      </c>
      <c r="S11" s="101">
        <v>44741</v>
      </c>
      <c r="T11" s="95"/>
    </row>
    <row r="12" spans="1:20" ht="15.75" x14ac:dyDescent="0.2">
      <c r="A12" s="26"/>
      <c r="B12" s="43" t="s">
        <v>45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</row>
    <row r="13" spans="1:20" ht="15.75" x14ac:dyDescent="0.2">
      <c r="A13" s="73" t="s">
        <v>46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1:20" ht="31.5" x14ac:dyDescent="0.2">
      <c r="A14" s="75" t="s">
        <v>47</v>
      </c>
      <c r="B14" s="51" t="s">
        <v>48</v>
      </c>
      <c r="C14" s="53" t="s">
        <v>27</v>
      </c>
      <c r="D14" s="106" t="s">
        <v>49</v>
      </c>
      <c r="E14" s="107" t="s">
        <v>28</v>
      </c>
      <c r="F14" s="107" t="s">
        <v>29</v>
      </c>
      <c r="G14" s="108" t="s">
        <v>50</v>
      </c>
      <c r="H14" s="109">
        <v>100</v>
      </c>
      <c r="I14" s="103" t="s">
        <v>51</v>
      </c>
      <c r="J14" s="110">
        <f>150/1.17</f>
        <v>128.2051282051282</v>
      </c>
      <c r="K14" s="111">
        <v>200</v>
      </c>
      <c r="L14" s="110">
        <f>J14*K14</f>
        <v>25641.025641025641</v>
      </c>
      <c r="M14" s="110">
        <f>L14*1.17</f>
        <v>29999.999999999996</v>
      </c>
      <c r="N14" s="53"/>
      <c r="O14" s="55" t="s">
        <v>52</v>
      </c>
      <c r="P14" s="53" t="s">
        <v>53</v>
      </c>
      <c r="Q14" s="37"/>
      <c r="R14" s="39">
        <f>M14+M15</f>
        <v>59999.999999999993</v>
      </c>
      <c r="S14" s="41">
        <v>44741</v>
      </c>
      <c r="T14" s="53"/>
    </row>
    <row r="15" spans="1:20" ht="31.5" x14ac:dyDescent="0.2">
      <c r="A15" s="76"/>
      <c r="B15" s="52"/>
      <c r="C15" s="54"/>
      <c r="D15" s="112"/>
      <c r="E15" s="113"/>
      <c r="F15" s="113"/>
      <c r="G15" s="108" t="s">
        <v>54</v>
      </c>
      <c r="H15" s="103">
        <v>100</v>
      </c>
      <c r="I15" s="103" t="s">
        <v>51</v>
      </c>
      <c r="J15" s="104">
        <f>150/1.17</f>
        <v>128.2051282051282</v>
      </c>
      <c r="K15" s="114">
        <v>200</v>
      </c>
      <c r="L15" s="104">
        <f>J15*K15</f>
        <v>25641.025641025641</v>
      </c>
      <c r="M15" s="104">
        <f>L15*1.17</f>
        <v>29999.999999999996</v>
      </c>
      <c r="N15" s="54"/>
      <c r="O15" s="56"/>
      <c r="P15" s="59"/>
      <c r="Q15" s="38"/>
      <c r="R15" s="40"/>
      <c r="S15" s="42"/>
      <c r="T15" s="54"/>
    </row>
    <row r="16" spans="1:20" ht="31.5" x14ac:dyDescent="0.2">
      <c r="A16" s="76"/>
      <c r="B16" s="52"/>
      <c r="C16" s="54"/>
      <c r="D16" s="112"/>
      <c r="E16" s="113"/>
      <c r="F16" s="113"/>
      <c r="G16" s="16" t="s">
        <v>55</v>
      </c>
      <c r="H16" s="10">
        <v>86</v>
      </c>
      <c r="I16" s="17" t="s">
        <v>51</v>
      </c>
      <c r="J16" s="18">
        <f>170/1.17</f>
        <v>145.29914529914529</v>
      </c>
      <c r="K16" s="10">
        <v>200</v>
      </c>
      <c r="L16" s="19">
        <f t="shared" ref="L16:L18" si="1">J16*K16</f>
        <v>29059.829059829059</v>
      </c>
      <c r="M16" s="19">
        <f t="shared" ref="M16:M18" si="2">L16*1.17</f>
        <v>34000</v>
      </c>
      <c r="N16" s="54"/>
      <c r="O16" s="56"/>
      <c r="P16" s="59"/>
      <c r="Q16" s="38"/>
      <c r="R16" s="40"/>
      <c r="S16" s="42"/>
      <c r="T16" s="54"/>
    </row>
    <row r="17" spans="1:21" ht="31.5" x14ac:dyDescent="0.2">
      <c r="A17" s="76"/>
      <c r="B17" s="52"/>
      <c r="C17" s="54"/>
      <c r="D17" s="112"/>
      <c r="E17" s="113"/>
      <c r="F17" s="113"/>
      <c r="G17" s="10" t="s">
        <v>56</v>
      </c>
      <c r="H17" s="10">
        <v>77</v>
      </c>
      <c r="I17" s="17" t="s">
        <v>51</v>
      </c>
      <c r="J17" s="18">
        <f>200/1.17</f>
        <v>170.94017094017096</v>
      </c>
      <c r="K17" s="10">
        <v>200</v>
      </c>
      <c r="L17" s="19">
        <f t="shared" si="1"/>
        <v>34188.034188034195</v>
      </c>
      <c r="M17" s="19">
        <f t="shared" si="2"/>
        <v>40000.000000000007</v>
      </c>
      <c r="N17" s="54"/>
      <c r="O17" s="56"/>
      <c r="P17" s="59"/>
      <c r="Q17" s="38"/>
      <c r="R17" s="40"/>
      <c r="S17" s="42"/>
      <c r="T17" s="54"/>
    </row>
    <row r="18" spans="1:21" ht="15.75" x14ac:dyDescent="0.2">
      <c r="A18" s="76"/>
      <c r="B18" s="69"/>
      <c r="C18" s="57"/>
      <c r="D18" s="115"/>
      <c r="E18" s="116"/>
      <c r="F18" s="116"/>
      <c r="G18" s="20" t="s">
        <v>57</v>
      </c>
      <c r="H18" s="20">
        <v>77</v>
      </c>
      <c r="I18" s="17" t="s">
        <v>51</v>
      </c>
      <c r="J18" s="21">
        <f>200/1.17</f>
        <v>170.94017094017096</v>
      </c>
      <c r="K18" s="20">
        <v>200</v>
      </c>
      <c r="L18" s="22">
        <f t="shared" si="1"/>
        <v>34188.034188034195</v>
      </c>
      <c r="M18" s="22">
        <f t="shared" si="2"/>
        <v>40000.000000000007</v>
      </c>
      <c r="N18" s="57"/>
      <c r="O18" s="58"/>
      <c r="P18" s="60"/>
      <c r="Q18" s="61"/>
      <c r="R18" s="62"/>
      <c r="S18" s="63"/>
      <c r="T18" s="57"/>
    </row>
    <row r="19" spans="1:21" s="117" customFormat="1" ht="15.75" x14ac:dyDescent="0.2">
      <c r="A19" s="77"/>
      <c r="B19" s="32" t="s">
        <v>58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91"/>
    </row>
    <row r="20" spans="1:21" ht="15.75" x14ac:dyDescent="0.2">
      <c r="A20" s="64" t="s">
        <v>59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</row>
    <row r="21" spans="1:21" ht="28.5" x14ac:dyDescent="0.2">
      <c r="A21" s="66" t="s">
        <v>60</v>
      </c>
      <c r="B21" s="51" t="s">
        <v>61</v>
      </c>
      <c r="C21" s="53" t="s">
        <v>27</v>
      </c>
      <c r="D21" s="106" t="s">
        <v>49</v>
      </c>
      <c r="E21" s="107" t="s">
        <v>28</v>
      </c>
      <c r="F21" s="107" t="s">
        <v>29</v>
      </c>
      <c r="G21" s="118" t="s">
        <v>62</v>
      </c>
      <c r="H21" s="103">
        <v>100</v>
      </c>
      <c r="I21" s="103" t="s">
        <v>51</v>
      </c>
      <c r="J21" s="104">
        <f>150/1.17</f>
        <v>128.2051282051282</v>
      </c>
      <c r="K21" s="105">
        <v>200</v>
      </c>
      <c r="L21" s="104">
        <f>J21*K21</f>
        <v>25641.025641025641</v>
      </c>
      <c r="M21" s="104">
        <f>L21*1.17</f>
        <v>29999.999999999996</v>
      </c>
      <c r="N21" s="53"/>
      <c r="O21" s="55" t="s">
        <v>52</v>
      </c>
      <c r="P21" s="53" t="s">
        <v>63</v>
      </c>
      <c r="Q21" s="37"/>
      <c r="R21" s="39">
        <f>M21+M22</f>
        <v>59999.999999999993</v>
      </c>
      <c r="S21" s="41">
        <v>44741</v>
      </c>
      <c r="T21" s="53"/>
    </row>
    <row r="22" spans="1:21" ht="28.5" x14ac:dyDescent="0.2">
      <c r="A22" s="67"/>
      <c r="B22" s="52"/>
      <c r="C22" s="54"/>
      <c r="D22" s="112"/>
      <c r="E22" s="113"/>
      <c r="F22" s="113"/>
      <c r="G22" s="118" t="s">
        <v>64</v>
      </c>
      <c r="H22" s="103">
        <v>100</v>
      </c>
      <c r="I22" s="103" t="s">
        <v>51</v>
      </c>
      <c r="J22" s="104">
        <f>150/1.17</f>
        <v>128.2051282051282</v>
      </c>
      <c r="K22" s="105">
        <v>200</v>
      </c>
      <c r="L22" s="104">
        <f>J22*K22</f>
        <v>25641.025641025641</v>
      </c>
      <c r="M22" s="104">
        <f>L22*1.17</f>
        <v>29999.999999999996</v>
      </c>
      <c r="N22" s="54"/>
      <c r="O22" s="56"/>
      <c r="P22" s="59"/>
      <c r="Q22" s="38"/>
      <c r="R22" s="40"/>
      <c r="S22" s="42"/>
      <c r="T22" s="54"/>
    </row>
    <row r="23" spans="1:21" ht="15.75" x14ac:dyDescent="0.2">
      <c r="A23" s="67"/>
      <c r="B23" s="52"/>
      <c r="C23" s="54"/>
      <c r="D23" s="112"/>
      <c r="E23" s="113"/>
      <c r="F23" s="113"/>
      <c r="G23" s="23" t="s">
        <v>65</v>
      </c>
      <c r="H23" s="24">
        <v>86</v>
      </c>
      <c r="I23" s="17" t="s">
        <v>51</v>
      </c>
      <c r="J23" s="25">
        <f>160/1.17</f>
        <v>136.75213675213675</v>
      </c>
      <c r="K23" s="10">
        <v>200</v>
      </c>
      <c r="L23" s="19">
        <f>J23*K23</f>
        <v>27350.427350427351</v>
      </c>
      <c r="M23" s="18">
        <f t="shared" ref="M23:M25" si="3">L23*1.17</f>
        <v>32000</v>
      </c>
      <c r="N23" s="54"/>
      <c r="O23" s="56"/>
      <c r="P23" s="59"/>
      <c r="Q23" s="38"/>
      <c r="R23" s="40"/>
      <c r="S23" s="42"/>
      <c r="T23" s="54"/>
    </row>
    <row r="24" spans="1:21" ht="30" x14ac:dyDescent="0.2">
      <c r="A24" s="67"/>
      <c r="B24" s="52"/>
      <c r="C24" s="54"/>
      <c r="D24" s="112"/>
      <c r="E24" s="113"/>
      <c r="F24" s="113"/>
      <c r="G24" s="24" t="s">
        <v>66</v>
      </c>
      <c r="H24" s="24">
        <v>77</v>
      </c>
      <c r="I24" s="17" t="s">
        <v>51</v>
      </c>
      <c r="J24" s="25">
        <f>170/1.17</f>
        <v>145.29914529914529</v>
      </c>
      <c r="K24" s="10">
        <v>200</v>
      </c>
      <c r="L24" s="19">
        <f>J24*K24</f>
        <v>29059.829059829059</v>
      </c>
      <c r="M24" s="18">
        <f t="shared" si="3"/>
        <v>34000</v>
      </c>
      <c r="N24" s="54"/>
      <c r="O24" s="56"/>
      <c r="P24" s="59"/>
      <c r="Q24" s="38"/>
      <c r="R24" s="40"/>
      <c r="S24" s="42"/>
      <c r="T24" s="54"/>
    </row>
    <row r="25" spans="1:21" ht="15.75" x14ac:dyDescent="0.2">
      <c r="A25" s="68"/>
      <c r="B25" s="69"/>
      <c r="C25" s="57"/>
      <c r="D25" s="115"/>
      <c r="E25" s="116"/>
      <c r="F25" s="116"/>
      <c r="G25" s="24" t="s">
        <v>67</v>
      </c>
      <c r="H25" s="24">
        <v>77</v>
      </c>
      <c r="I25" s="17" t="s">
        <v>51</v>
      </c>
      <c r="J25" s="27">
        <f>200/1.17</f>
        <v>170.94017094017096</v>
      </c>
      <c r="K25" s="10">
        <v>200</v>
      </c>
      <c r="L25" s="19">
        <f>J25*K25</f>
        <v>34188.034188034195</v>
      </c>
      <c r="M25" s="18">
        <f t="shared" si="3"/>
        <v>40000.000000000007</v>
      </c>
      <c r="N25" s="57"/>
      <c r="O25" s="58"/>
      <c r="P25" s="60"/>
      <c r="Q25" s="61"/>
      <c r="R25" s="62"/>
      <c r="S25" s="63"/>
      <c r="T25" s="57"/>
    </row>
    <row r="26" spans="1:21" ht="15.75" x14ac:dyDescent="0.2">
      <c r="A26" s="26"/>
      <c r="B26" s="43" t="s">
        <v>68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5"/>
    </row>
    <row r="27" spans="1:21" ht="15.75" x14ac:dyDescent="0.2">
      <c r="A27" s="46" t="s">
        <v>69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1" ht="28.5" x14ac:dyDescent="0.2">
      <c r="A28" s="48" t="s">
        <v>70</v>
      </c>
      <c r="B28" s="51" t="s">
        <v>71</v>
      </c>
      <c r="C28" s="53" t="s">
        <v>72</v>
      </c>
      <c r="D28" s="106" t="s">
        <v>49</v>
      </c>
      <c r="E28" s="107" t="s">
        <v>73</v>
      </c>
      <c r="F28" s="107" t="s">
        <v>74</v>
      </c>
      <c r="G28" s="105" t="s">
        <v>75</v>
      </c>
      <c r="H28" s="118">
        <v>100</v>
      </c>
      <c r="I28" s="103" t="s">
        <v>43</v>
      </c>
      <c r="J28" s="104">
        <v>70</v>
      </c>
      <c r="K28" s="105">
        <v>2880</v>
      </c>
      <c r="L28" s="104">
        <f t="shared" ref="L28:L30" si="4">J28*K28</f>
        <v>201600</v>
      </c>
      <c r="M28" s="104">
        <f t="shared" ref="M28:M30" si="5">L28*1.17</f>
        <v>235872</v>
      </c>
      <c r="N28" s="105" t="s">
        <v>32</v>
      </c>
      <c r="O28" s="55" t="s">
        <v>52</v>
      </c>
      <c r="P28" s="35" t="s">
        <v>76</v>
      </c>
      <c r="Q28" s="37"/>
      <c r="R28" s="39">
        <f>M28</f>
        <v>235872</v>
      </c>
      <c r="S28" s="41">
        <v>44747</v>
      </c>
      <c r="T28" s="53"/>
    </row>
    <row r="29" spans="1:21" ht="63" x14ac:dyDescent="0.2">
      <c r="A29" s="49"/>
      <c r="B29" s="52"/>
      <c r="C29" s="54"/>
      <c r="D29" s="112"/>
      <c r="E29" s="113"/>
      <c r="F29" s="113"/>
      <c r="G29" s="10" t="s">
        <v>77</v>
      </c>
      <c r="H29" s="28">
        <v>88</v>
      </c>
      <c r="I29" s="17" t="s">
        <v>43</v>
      </c>
      <c r="J29" s="18">
        <v>85</v>
      </c>
      <c r="K29" s="10">
        <v>2880</v>
      </c>
      <c r="L29" s="19">
        <f t="shared" si="4"/>
        <v>244800</v>
      </c>
      <c r="M29" s="19">
        <f t="shared" si="5"/>
        <v>286416</v>
      </c>
      <c r="N29" s="10" t="s">
        <v>32</v>
      </c>
      <c r="O29" s="56"/>
      <c r="P29" s="36"/>
      <c r="Q29" s="38"/>
      <c r="R29" s="40"/>
      <c r="S29" s="42"/>
      <c r="T29" s="54"/>
    </row>
    <row r="30" spans="1:21" ht="31.5" x14ac:dyDescent="0.2">
      <c r="A30" s="50"/>
      <c r="B30" s="52"/>
      <c r="C30" s="54"/>
      <c r="D30" s="112"/>
      <c r="E30" s="113"/>
      <c r="F30" s="113"/>
      <c r="G30" s="20" t="s">
        <v>78</v>
      </c>
      <c r="H30" s="29">
        <v>88</v>
      </c>
      <c r="I30" s="17" t="s">
        <v>43</v>
      </c>
      <c r="J30" s="21">
        <v>85</v>
      </c>
      <c r="K30" s="20">
        <v>2880</v>
      </c>
      <c r="L30" s="22">
        <f t="shared" si="4"/>
        <v>244800</v>
      </c>
      <c r="M30" s="22">
        <f t="shared" si="5"/>
        <v>286416</v>
      </c>
      <c r="N30" s="20" t="s">
        <v>32</v>
      </c>
      <c r="O30" s="56"/>
      <c r="P30" s="36"/>
      <c r="Q30" s="38"/>
      <c r="R30" s="40"/>
      <c r="S30" s="42"/>
      <c r="T30" s="57"/>
    </row>
    <row r="31" spans="1:21" ht="15.75" x14ac:dyDescent="0.2">
      <c r="A31" s="32" t="s">
        <v>79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</row>
    <row r="32" spans="1:21" ht="15.75" x14ac:dyDescent="0.2">
      <c r="A32" s="32" t="s">
        <v>80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4"/>
    </row>
  </sheetData>
  <mergeCells count="55">
    <mergeCell ref="A1:A6"/>
    <mergeCell ref="B1:T1"/>
    <mergeCell ref="B2:T2"/>
    <mergeCell ref="B3:T3"/>
    <mergeCell ref="B4:T4"/>
    <mergeCell ref="B5:T5"/>
    <mergeCell ref="A14:A19"/>
    <mergeCell ref="B14:B18"/>
    <mergeCell ref="C14:C18"/>
    <mergeCell ref="D14:D18"/>
    <mergeCell ref="E14:E18"/>
    <mergeCell ref="A7:T7"/>
    <mergeCell ref="B9:T9"/>
    <mergeCell ref="A10:T10"/>
    <mergeCell ref="B12:T12"/>
    <mergeCell ref="A13:T13"/>
    <mergeCell ref="S14:S18"/>
    <mergeCell ref="T14:T18"/>
    <mergeCell ref="B19:T19"/>
    <mergeCell ref="A20:T20"/>
    <mergeCell ref="A21:A25"/>
    <mergeCell ref="B21:B25"/>
    <mergeCell ref="C21:C25"/>
    <mergeCell ref="D21:D25"/>
    <mergeCell ref="E21:E25"/>
    <mergeCell ref="F21:F25"/>
    <mergeCell ref="F14:F18"/>
    <mergeCell ref="N14:N18"/>
    <mergeCell ref="O14:O18"/>
    <mergeCell ref="P14:P18"/>
    <mergeCell ref="Q14:Q18"/>
    <mergeCell ref="R14:R18"/>
    <mergeCell ref="T21:T25"/>
    <mergeCell ref="B26:T26"/>
    <mergeCell ref="A27:T27"/>
    <mergeCell ref="A28:A30"/>
    <mergeCell ref="B28:B30"/>
    <mergeCell ref="C28:C30"/>
    <mergeCell ref="D28:D30"/>
    <mergeCell ref="E28:E30"/>
    <mergeCell ref="F28:F30"/>
    <mergeCell ref="O28:O30"/>
    <mergeCell ref="N21:N25"/>
    <mergeCell ref="O21:O25"/>
    <mergeCell ref="P21:P25"/>
    <mergeCell ref="Q21:Q25"/>
    <mergeCell ref="R21:R25"/>
    <mergeCell ref="S21:S25"/>
    <mergeCell ref="A32:T32"/>
    <mergeCell ref="P28:P30"/>
    <mergeCell ref="Q28:Q30"/>
    <mergeCell ref="R28:R30"/>
    <mergeCell ref="S28:S30"/>
    <mergeCell ref="T28:T30"/>
    <mergeCell ref="A31:T3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2022-07-26T11:04:44Z</dcterms:created>
  <dcterms:modified xsi:type="dcterms:W3CDTF">2022-07-27T07:18:36Z</dcterms:modified>
</cp:coreProperties>
</file>